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drawings/drawing3.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drawings/drawing1.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lani\Documents\"/>
    </mc:Choice>
  </mc:AlternateContent>
  <bookViews>
    <workbookView xWindow="1275" yWindow="105" windowWidth="5955" windowHeight="6525" firstSheet="2" activeTab="2"/>
  </bookViews>
  <sheets>
    <sheet name="Fordelt på udgifter - Tabel" sheetId="35" state="hidden" r:id="rId1"/>
    <sheet name="Samlet oversigt - Tabel" sheetId="36" state="hidden" r:id="rId2"/>
    <sheet name="Ø &amp; E" sheetId="33" r:id="rId3"/>
  </sheets>
  <definedNames>
    <definedName name="_xlnm.Print_Area" localSheetId="2">'Ø &amp; E'!$A$1:$F$28</definedName>
    <definedName name="_xlnm.Print_Titles" localSheetId="2">'Ø &amp; E'!$1:$3</definedName>
  </definedNames>
  <calcPr calcId="152511"/>
</workbook>
</file>

<file path=xl/calcChain.xml><?xml version="1.0" encoding="utf-8"?>
<calcChain xmlns="http://schemas.openxmlformats.org/spreadsheetml/2006/main">
  <c r="F26" i="33" l="1"/>
  <c r="F14" i="36" l="1"/>
  <c r="E14" i="36"/>
  <c r="F13" i="36"/>
  <c r="E13" i="36"/>
  <c r="F9" i="36"/>
  <c r="E9" i="36"/>
  <c r="D9" i="36"/>
  <c r="C9" i="36"/>
  <c r="B9" i="36"/>
  <c r="F8" i="36"/>
  <c r="E8" i="36"/>
  <c r="D8" i="36"/>
  <c r="C8" i="36"/>
  <c r="B8" i="36"/>
  <c r="F7" i="36"/>
  <c r="E7" i="36"/>
  <c r="D7" i="36"/>
  <c r="C7" i="36"/>
  <c r="B7" i="36"/>
  <c r="F6" i="36"/>
  <c r="E6" i="36"/>
  <c r="D6" i="36"/>
  <c r="C6" i="36"/>
  <c r="B6" i="36"/>
  <c r="C5" i="36"/>
  <c r="C10" i="36" s="1"/>
  <c r="C4" i="36"/>
  <c r="B4" i="36"/>
  <c r="B5" i="35" l="1"/>
  <c r="E8" i="35"/>
  <c r="B8" i="35"/>
  <c r="D8" i="35" s="1"/>
  <c r="D7" i="35"/>
  <c r="E7" i="35" s="1"/>
  <c r="D6" i="35"/>
  <c r="E6" i="35"/>
  <c r="B6" i="35"/>
  <c r="B9" i="35" s="1"/>
  <c r="E5" i="35"/>
  <c r="D5" i="35" s="1"/>
  <c r="F5" i="35" s="1"/>
  <c r="E13" i="35"/>
  <c r="F13" i="35" s="1"/>
  <c r="E12" i="35"/>
  <c r="F12" i="35" s="1"/>
  <c r="F8" i="35" l="1"/>
  <c r="F7" i="35"/>
  <c r="F6" i="35"/>
  <c r="B32" i="33"/>
  <c r="F9" i="33"/>
  <c r="B28" i="33"/>
  <c r="C28" i="33"/>
  <c r="D19" i="33"/>
  <c r="B19" i="33"/>
  <c r="B11" i="33"/>
  <c r="F19" i="33" l="1"/>
  <c r="F17" i="33" l="1"/>
  <c r="D4" i="33" l="1"/>
  <c r="B4" i="33"/>
  <c r="E19" i="33" l="1"/>
  <c r="E26" i="33" s="1"/>
  <c r="E17" i="33"/>
  <c r="F14" i="33"/>
  <c r="E14" i="33"/>
  <c r="F12" i="33"/>
  <c r="E12" i="33"/>
  <c r="D11" i="33"/>
  <c r="F11" i="33" s="1"/>
  <c r="F7" i="33"/>
  <c r="E7" i="33"/>
  <c r="B31" i="33" s="1"/>
  <c r="F5" i="33"/>
  <c r="E5" i="33"/>
  <c r="F4" i="33"/>
  <c r="E4" i="33"/>
  <c r="B5" i="36"/>
  <c r="B10" i="36" s="1"/>
  <c r="E5" i="36" l="1"/>
  <c r="F5" i="36"/>
  <c r="D5" i="36"/>
  <c r="E11" i="33"/>
  <c r="D28" i="33"/>
  <c r="D4" i="36" s="1"/>
  <c r="E9" i="33"/>
  <c r="E27" i="33" s="1"/>
  <c r="F28" i="33"/>
  <c r="F4" i="36" s="1"/>
  <c r="F10" i="36" l="1"/>
  <c r="F20" i="36" s="1"/>
  <c r="D10" i="36"/>
  <c r="F27" i="33"/>
  <c r="E28" i="33"/>
  <c r="E4" i="36" s="1"/>
  <c r="E10" i="36" s="1"/>
  <c r="E20" i="36" s="1"/>
  <c r="C4" i="35" l="1"/>
  <c r="C9" i="35" s="1"/>
  <c r="E4" i="35" l="1"/>
  <c r="D4" i="35" l="1"/>
  <c r="E9" i="35"/>
  <c r="E19" i="35" s="1"/>
  <c r="F4" i="35" l="1"/>
  <c r="F9" i="35" s="1"/>
  <c r="F19" i="35" s="1"/>
  <c r="D9" i="35"/>
</calcChain>
</file>

<file path=xl/sharedStrings.xml><?xml version="1.0" encoding="utf-8"?>
<sst xmlns="http://schemas.openxmlformats.org/spreadsheetml/2006/main" count="78" uniqueCount="55">
  <si>
    <t>I alt</t>
  </si>
  <si>
    <t>Udvalget for Økonomi og Erhverv</t>
  </si>
  <si>
    <t>Udvalget for Plan og Teknik</t>
  </si>
  <si>
    <t>Udvalget for Kultur og Fritid</t>
  </si>
  <si>
    <t>Udvalget for Social og Sundhed</t>
  </si>
  <si>
    <t>Udvalget for Arbejdsmarked og Integration</t>
  </si>
  <si>
    <t>Renter og grarantiprovision</t>
  </si>
  <si>
    <t>Det skrå skatteloft</t>
  </si>
  <si>
    <t>Grundskyld</t>
  </si>
  <si>
    <t>Dækningsafgift af offentlige ejendomme</t>
  </si>
  <si>
    <t>Afdrag på lån</t>
  </si>
  <si>
    <t>Forventet regnskabs-resultat 2018</t>
  </si>
  <si>
    <t>Samlede merindtægter/mindre udgifter</t>
  </si>
  <si>
    <t>Udvalget for Børn og Læring</t>
  </si>
  <si>
    <t>I alt netto drift</t>
  </si>
  <si>
    <t>Budgetopfølgning pr. 31. marts 2018 - DRIFT (beløb i mio. kr.)</t>
  </si>
  <si>
    <t>Samlede merudgifter/mindre indtægter</t>
  </si>
  <si>
    <t>Byudvikling, bolig- og miljøforanstaltninger</t>
  </si>
  <si>
    <t>Redningsberedskab</t>
  </si>
  <si>
    <t>Øvrige</t>
  </si>
  <si>
    <t>Kollektiv trafik og handikapkørsel</t>
  </si>
  <si>
    <t>Poltisk organisation</t>
  </si>
  <si>
    <t>Administrativ organisation</t>
  </si>
  <si>
    <t>Erhvervsudvikling, turisme og landdistrikter</t>
  </si>
  <si>
    <t>Fællesudgifter og administration mv.</t>
  </si>
  <si>
    <t>Puljer (løn og barsel, tjenestemænd, forsikring mv.)</t>
  </si>
  <si>
    <t>Merforbruget i 2018 skyldes bl.a afregning af eftervederlag til fratrådte udvalgsformænd samt opstart af nyvalgte byrådsmedlemmer</t>
  </si>
  <si>
    <t>Forsikringer,risikostyring, forventer en ovf til 2019 på 2,9 mio.kr.</t>
  </si>
  <si>
    <t>Arbejdsskadeerstatninger skønnes at blive 1,5 mio.kr lavere i 2018 - vil ultimo 2018 blive tilført kommunekassen.</t>
  </si>
  <si>
    <t>Ældreboliger</t>
  </si>
  <si>
    <t>Korrigeret budget
ekskl. budget-overførsler</t>
  </si>
  <si>
    <t>Budget- overførsler fra 2017 til 2018</t>
  </si>
  <si>
    <t>(Ekskl. Overførsler)</t>
  </si>
  <si>
    <t>(Inkl. overførsler)</t>
  </si>
  <si>
    <t>Forventet afvigelse
(- = mindreforbrug)</t>
  </si>
  <si>
    <t>(Ekskl. overførsler)</t>
  </si>
  <si>
    <t>Forventet afvigelse   
(- = mindreforbrug)</t>
  </si>
  <si>
    <t>Efterreguleringer af tilskud og udligning 
(Kommunerne har samlet set hævet skatten i 2018, hvilket medfører en sanktion fra regeringen)</t>
  </si>
  <si>
    <t>Efterreguleringer for 2017 og midtvejsregulering for 2018 vedrørende beskæftigelsestilskud</t>
  </si>
  <si>
    <t>Langtidssygdomspulje- oprindelig budg. 2018 på 11,8 mio.kr, positiv budgetoverførsel fra 2017 på 4,9 mio.kr. skønnes at opveje merforbruget på barselspulje</t>
  </si>
  <si>
    <t>Barselspulje- oprindelig budg. 2018 på 14,8 mio.kr. er under pres, negativ budgetoverførsel fra 2017 på 4,9 mio.kr.</t>
  </si>
  <si>
    <t>Total:</t>
  </si>
  <si>
    <t xml:space="preserve">Fælles redningsbereskab med Esbjerg og Fanø kommuner. Beløbet betales primo 2018. </t>
  </si>
  <si>
    <t>Mindreforbrug på 3 mio. kr., som kan henføres til en række konti, som havde et mindreforbrug i 2017 og som også forventes at have et mindreforbrug i 2018. Beløbet tilføres kassebeholdningen.</t>
  </si>
  <si>
    <t xml:space="preserve">Der forventes, at der forbruges 5,8 mio. kr. af overførslen på 11,8 mio. kr. fra 2017 til 2018 til diverse puljer. Det er dog tidligt på året, hvorfor der er en vis usikkerhed. Det medfører, at der forventes en budgetoverførsel til 2019 på 6 mio. kr. </t>
  </si>
  <si>
    <t>Overførsel til 2019    i alt</t>
  </si>
  <si>
    <t>Tilføres kommunekassen  i alt</t>
  </si>
  <si>
    <t>Serviceudgifter</t>
  </si>
  <si>
    <t>Overførselsudgifter og forsikrede ledige</t>
  </si>
  <si>
    <t>Medfinansiering</t>
  </si>
  <si>
    <t>Refusion dyre enkeltsager</t>
  </si>
  <si>
    <t>Drift (mio. kr.)</t>
  </si>
  <si>
    <t>Drift: (mio. kr.)</t>
  </si>
  <si>
    <t>Anm.: Korrigeret budget er lig med oprindeligt vedtaget budget 2018, da der ikke er givet tillægsbevillinger</t>
  </si>
  <si>
    <t>Generelle reserver, oprindelig budget 10,0 mio.kr - forbrugt 5,8 mio. kr. ifm. med udbud af rengøring. Restbudget på 4,2 mio. kr. forventes tilført kommunekassen ultimo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</si>
</sst>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0.0"/>
    <numFmt numFmtId="166" formatCode="0.0"/>
  </numFmts>
  <fonts count="32" x14ac:knownFonts="1">
    <font>
      <sz val="10"/>
      <name val="Arial"/>
    </font>
    <font>
      <sz val="10"/>
      <name val="Arial"/>
      <family val="2"/>
    </font>
    <font>
      <b/>
      <sz val="12"/>
      <name val="Arial"/>
      <family val="2"/>
    </font>
    <font>
      <sz val="12"/>
      <name val="Arial"/>
      <family val="2"/>
    </font>
    <font>
      <sz val="11"/>
      <name val="Arial"/>
      <family val="2"/>
    </font>
    <font>
      <sz val="10"/>
      <name val="Arial"/>
      <family val="2"/>
    </font>
    <font>
      <sz val="11"/>
      <color theme="1"/>
      <name val="Calibri"/>
      <family val="2"/>
      <scheme val="minor"/>
    </font>
    <font>
      <sz val="11"/>
      <color theme="0"/>
      <name val="Calibri"/>
      <family val="2"/>
      <scheme val="minor"/>
    </font>
    <font>
      <sz val="11"/>
      <color rgb="FFFF0000"/>
      <name val="Calibri"/>
      <family val="2"/>
      <scheme val="minor"/>
    </font>
    <font>
      <b/>
      <sz val="11"/>
      <color rgb="FFFA7D00"/>
      <name val="Calibri"/>
      <family val="2"/>
      <scheme val="minor"/>
    </font>
    <font>
      <i/>
      <sz val="11"/>
      <color rgb="FF7F7F7F"/>
      <name val="Calibri"/>
      <family val="2"/>
      <scheme val="minor"/>
    </font>
    <font>
      <sz val="11"/>
      <color rgb="FF006100"/>
      <name val="Calibri"/>
      <family val="2"/>
      <scheme val="minor"/>
    </font>
    <font>
      <sz val="11"/>
      <color rgb="FF3F3F76"/>
      <name val="Calibri"/>
      <family val="2"/>
      <scheme val="minor"/>
    </font>
    <font>
      <b/>
      <sz val="11"/>
      <color theme="0"/>
      <name val="Calibri"/>
      <family val="2"/>
      <scheme val="minor"/>
    </font>
    <font>
      <sz val="11"/>
      <color rgb="FF9C6500"/>
      <name val="Calibri"/>
      <family val="2"/>
      <scheme val="minor"/>
    </font>
    <font>
      <b/>
      <sz val="11"/>
      <color rgb="FF3F3F3F"/>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FA7D00"/>
      <name val="Calibri"/>
      <family val="2"/>
      <scheme val="minor"/>
    </font>
    <font>
      <sz val="18"/>
      <color theme="3"/>
      <name val="Cambria"/>
      <family val="2"/>
      <scheme val="major"/>
    </font>
    <font>
      <b/>
      <sz val="11"/>
      <color theme="1"/>
      <name val="Calibri"/>
      <family val="2"/>
      <scheme val="minor"/>
    </font>
    <font>
      <sz val="11"/>
      <color rgb="FF9C0006"/>
      <name val="Calibri"/>
      <family val="2"/>
      <scheme val="minor"/>
    </font>
    <font>
      <b/>
      <sz val="11"/>
      <name val="Arial"/>
      <family val="2"/>
    </font>
    <font>
      <b/>
      <sz val="14"/>
      <color theme="0"/>
      <name val="Arial"/>
      <family val="2"/>
    </font>
    <font>
      <b/>
      <sz val="10"/>
      <color theme="0"/>
      <name val="Arial"/>
      <family val="2"/>
    </font>
    <font>
      <b/>
      <sz val="11"/>
      <color theme="1"/>
      <name val="Arial"/>
      <family val="2"/>
    </font>
    <font>
      <b/>
      <sz val="10"/>
      <name val="Arial"/>
      <family val="2"/>
    </font>
    <font>
      <sz val="9"/>
      <name val="Verdana"/>
      <family val="2"/>
    </font>
    <font>
      <b/>
      <sz val="9"/>
      <color theme="0"/>
      <name val="Verdana"/>
      <family val="2"/>
    </font>
    <font>
      <b/>
      <sz val="9"/>
      <name val="Verdana"/>
      <family val="2"/>
    </font>
    <font>
      <i/>
      <sz val="8"/>
      <name val="Verdana"/>
      <family val="2"/>
    </font>
  </fonts>
  <fills count="37">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FFFCC"/>
      </patternFill>
    </fill>
    <fill>
      <patternFill patternType="solid">
        <fgColor rgb="FFF2F2F2"/>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C6EFCE"/>
      </patternFill>
    </fill>
    <fill>
      <patternFill patternType="solid">
        <fgColor rgb="FFFFCC99"/>
      </patternFill>
    </fill>
    <fill>
      <patternFill patternType="solid">
        <fgColor rgb="FFA5A5A5"/>
      </patternFill>
    </fill>
    <fill>
      <patternFill patternType="solid">
        <fgColor rgb="FFFFEB9C"/>
      </patternFill>
    </fill>
    <fill>
      <patternFill patternType="solid">
        <fgColor rgb="FFFFC7CE"/>
      </patternFill>
    </fill>
    <fill>
      <patternFill patternType="solid">
        <fgColor rgb="FFD9E2F3"/>
        <bgColor indexed="64"/>
      </patternFill>
    </fill>
    <fill>
      <patternFill patternType="solid">
        <fgColor rgb="FF004165"/>
        <bgColor indexed="64"/>
      </patternFill>
    </fill>
    <fill>
      <patternFill patternType="solid">
        <fgColor theme="3" tint="0.59999389629810485"/>
        <bgColor indexed="64"/>
      </patternFill>
    </fill>
    <fill>
      <patternFill patternType="solid">
        <fgColor theme="0"/>
        <bgColor indexed="64"/>
      </patternFill>
    </fill>
  </fills>
  <borders count="61">
    <border>
      <left/>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right/>
      <top style="thin">
        <color theme="4"/>
      </top>
      <bottom style="double">
        <color theme="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bottom/>
      <diagonal/>
    </border>
    <border>
      <left style="thick">
        <color indexed="64"/>
      </left>
      <right style="thick">
        <color indexed="64"/>
      </right>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diagonal/>
    </border>
    <border>
      <left style="thick">
        <color indexed="64"/>
      </left>
      <right style="thick">
        <color indexed="64"/>
      </right>
      <top style="thin">
        <color indexed="64"/>
      </top>
      <bottom style="thick">
        <color indexed="64"/>
      </bottom>
      <diagonal/>
    </border>
    <border>
      <left style="thick">
        <color indexed="64"/>
      </left>
      <right style="thick">
        <color indexed="64"/>
      </right>
      <top style="thick">
        <color indexed="64"/>
      </top>
      <bottom/>
      <diagonal/>
    </border>
    <border>
      <left style="thick">
        <color indexed="64"/>
      </left>
      <right/>
      <top style="thin">
        <color indexed="64"/>
      </top>
      <bottom/>
      <diagonal/>
    </border>
    <border>
      <left style="thick">
        <color indexed="64"/>
      </left>
      <right style="thick">
        <color indexed="64"/>
      </right>
      <top/>
      <bottom style="thin">
        <color theme="4" tint="0.59999389629810485"/>
      </bottom>
      <diagonal/>
    </border>
    <border>
      <left style="thin">
        <color indexed="64"/>
      </left>
      <right style="thin">
        <color indexed="64"/>
      </right>
      <top/>
      <bottom style="thin">
        <color theme="4" tint="0.59999389629810485"/>
      </bottom>
      <diagonal/>
    </border>
    <border>
      <left style="thin">
        <color indexed="64"/>
      </left>
      <right/>
      <top/>
      <bottom style="thin">
        <color theme="4" tint="0.59999389629810485"/>
      </bottom>
      <diagonal/>
    </border>
    <border>
      <left style="thin">
        <color indexed="64"/>
      </left>
      <right style="thin">
        <color indexed="64"/>
      </right>
      <top style="thin">
        <color theme="4" tint="0.59999389629810485"/>
      </top>
      <bottom style="thin">
        <color theme="4" tint="0.59999389629810485"/>
      </bottom>
      <diagonal/>
    </border>
    <border>
      <left style="thin">
        <color indexed="64"/>
      </left>
      <right/>
      <top style="thin">
        <color theme="4" tint="0.59999389629810485"/>
      </top>
      <bottom style="thin">
        <color theme="4" tint="0.59999389629810485"/>
      </bottom>
      <diagonal/>
    </border>
    <border>
      <left style="thick">
        <color indexed="64"/>
      </left>
      <right style="thick">
        <color indexed="64"/>
      </right>
      <top style="thin">
        <color theme="4" tint="0.59999389629810485"/>
      </top>
      <bottom style="thin">
        <color theme="4" tint="0.59999389629810485"/>
      </bottom>
      <diagonal/>
    </border>
    <border>
      <left/>
      <right style="thin">
        <color indexed="64"/>
      </right>
      <top style="thin">
        <color theme="4" tint="0.59999389629810485"/>
      </top>
      <bottom style="thin">
        <color theme="4" tint="0.59999389629810485"/>
      </bottom>
      <diagonal/>
    </border>
    <border>
      <left/>
      <right style="thin">
        <color indexed="64"/>
      </right>
      <top/>
      <bottom style="thin">
        <color theme="4" tint="0.59999389629810485"/>
      </bottom>
      <diagonal/>
    </border>
    <border>
      <left style="thin">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style="thick">
        <color indexed="64"/>
      </right>
      <top style="thin">
        <color indexed="64"/>
      </top>
      <bottom/>
      <diagonal/>
    </border>
    <border>
      <left style="thick">
        <color indexed="64"/>
      </left>
      <right/>
      <top/>
      <bottom style="thin">
        <color indexed="64"/>
      </bottom>
      <diagonal/>
    </border>
    <border>
      <left style="thick">
        <color indexed="64"/>
      </left>
      <right/>
      <top style="thin">
        <color indexed="64"/>
      </top>
      <bottom style="thin">
        <color indexed="64"/>
      </bottom>
      <diagonal/>
    </border>
    <border>
      <left style="thick">
        <color indexed="64"/>
      </left>
      <right/>
      <top style="thin">
        <color indexed="64"/>
      </top>
      <bottom style="thick">
        <color indexed="64"/>
      </bottom>
      <diagonal/>
    </border>
    <border>
      <left style="thick">
        <color indexed="64"/>
      </left>
      <right/>
      <top/>
      <bottom/>
      <diagonal/>
    </border>
    <border>
      <left/>
      <right style="thick">
        <color indexed="64"/>
      </right>
      <top/>
      <bottom/>
      <diagonal/>
    </border>
    <border>
      <left/>
      <right style="thick">
        <color indexed="64"/>
      </right>
      <top/>
      <bottom style="thin">
        <color indexed="64"/>
      </bottom>
      <diagonal/>
    </border>
    <border>
      <left/>
      <right style="thick">
        <color indexed="64"/>
      </right>
      <top style="thin">
        <color indexed="64"/>
      </top>
      <bottom style="thin">
        <color indexed="64"/>
      </bottom>
      <diagonal/>
    </border>
    <border>
      <left style="thick">
        <color indexed="64"/>
      </left>
      <right/>
      <top style="thick">
        <color indexed="64"/>
      </top>
      <bottom style="thick">
        <color indexed="64"/>
      </bottom>
      <diagonal/>
    </border>
    <border>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top style="thick">
        <color indexed="64"/>
      </top>
      <bottom/>
      <diagonal/>
    </border>
    <border>
      <left style="thick">
        <color indexed="64"/>
      </left>
      <right/>
      <top style="thick">
        <color indexed="64"/>
      </top>
      <bottom/>
      <diagonal/>
    </border>
    <border>
      <left/>
      <right style="thick">
        <color indexed="64"/>
      </right>
      <top style="thick">
        <color indexed="64"/>
      </top>
      <bottom/>
      <diagonal/>
    </border>
  </borders>
  <cellStyleXfs count="59">
    <xf numFmtId="0" fontId="0"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8" fillId="0" borderId="0" applyNumberFormat="0" applyFill="0" applyBorder="0" applyAlignment="0" applyProtection="0"/>
    <xf numFmtId="0" fontId="6" fillId="20" borderId="11" applyNumberFormat="0" applyFont="0" applyAlignment="0" applyProtection="0"/>
    <xf numFmtId="0" fontId="9" fillId="21" borderId="12" applyNumberFormat="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10" fillId="0" borderId="0" applyNumberFormat="0" applyFill="0" applyBorder="0" applyAlignment="0" applyProtection="0"/>
    <xf numFmtId="0" fontId="11" fillId="28" borderId="0" applyNumberFormat="0" applyBorder="0" applyAlignment="0" applyProtection="0"/>
    <xf numFmtId="0" fontId="12" fillId="29" borderId="12" applyNumberFormat="0" applyAlignment="0" applyProtection="0"/>
    <xf numFmtId="164" fontId="5"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13" fillId="30" borderId="13" applyNumberFormat="0" applyAlignment="0" applyProtection="0"/>
    <xf numFmtId="0" fontId="14" fillId="31" borderId="0" applyNumberFormat="0" applyBorder="0" applyAlignment="0" applyProtection="0"/>
    <xf numFmtId="0" fontId="1" fillId="0" borderId="0"/>
    <xf numFmtId="0" fontId="6" fillId="0" borderId="0"/>
    <xf numFmtId="0" fontId="5" fillId="0" borderId="0"/>
    <xf numFmtId="0" fontId="15" fillId="21" borderId="14" applyNumberFormat="0" applyAlignment="0" applyProtection="0"/>
    <xf numFmtId="0" fontId="16" fillId="0" borderId="15" applyNumberFormat="0" applyFill="0" applyAlignment="0" applyProtection="0"/>
    <xf numFmtId="0" fontId="17" fillId="0" borderId="16" applyNumberFormat="0" applyFill="0" applyAlignment="0" applyProtection="0"/>
    <xf numFmtId="0" fontId="18" fillId="0" borderId="17" applyNumberFormat="0" applyFill="0" applyAlignment="0" applyProtection="0"/>
    <xf numFmtId="0" fontId="18" fillId="0" borderId="0" applyNumberFormat="0" applyFill="0" applyBorder="0" applyAlignment="0" applyProtection="0"/>
    <xf numFmtId="0" fontId="19" fillId="0" borderId="18" applyNumberFormat="0" applyFill="0" applyAlignment="0" applyProtection="0"/>
    <xf numFmtId="0" fontId="20" fillId="0" borderId="0" applyNumberFormat="0" applyFill="0" applyBorder="0" applyAlignment="0" applyProtection="0"/>
    <xf numFmtId="0" fontId="21" fillId="0" borderId="19" applyNumberFormat="0" applyFill="0" applyAlignment="0" applyProtection="0"/>
    <xf numFmtId="0" fontId="22" fillId="32" borderId="0" applyNumberFormat="0" applyBorder="0" applyAlignment="0" applyProtection="0"/>
  </cellStyleXfs>
  <cellXfs count="133">
    <xf numFmtId="0" fontId="0" fillId="0" borderId="0" xfId="0"/>
    <xf numFmtId="0" fontId="0" fillId="0" borderId="0" xfId="0" applyAlignment="1">
      <alignment horizontal="center"/>
    </xf>
    <xf numFmtId="165" fontId="0" fillId="0" borderId="0" xfId="0" applyNumberFormat="1" applyAlignment="1">
      <alignment horizontal="center"/>
    </xf>
    <xf numFmtId="165" fontId="0" fillId="0" borderId="0" xfId="0" applyNumberFormat="1"/>
    <xf numFmtId="0" fontId="1" fillId="0" borderId="0" xfId="0" applyFont="1"/>
    <xf numFmtId="0" fontId="3" fillId="0" borderId="0" xfId="0" applyFont="1"/>
    <xf numFmtId="3" fontId="0" fillId="0" borderId="0" xfId="0" applyNumberFormat="1"/>
    <xf numFmtId="0" fontId="1" fillId="0" borderId="0" xfId="47"/>
    <xf numFmtId="0" fontId="4" fillId="33" borderId="4" xfId="47" applyFont="1" applyFill="1" applyBorder="1" applyAlignment="1">
      <alignment wrapText="1"/>
    </xf>
    <xf numFmtId="0" fontId="1" fillId="0" borderId="0" xfId="47" applyFont="1"/>
    <xf numFmtId="0" fontId="3" fillId="0" borderId="0" xfId="47" applyFont="1"/>
    <xf numFmtId="165" fontId="4" fillId="0" borderId="5" xfId="47" applyNumberFormat="1" applyFont="1" applyBorder="1" applyAlignment="1">
      <alignment horizontal="center" vertical="center"/>
    </xf>
    <xf numFmtId="165" fontId="4" fillId="0" borderId="7" xfId="47" applyNumberFormat="1" applyFont="1" applyBorder="1" applyAlignment="1">
      <alignment horizontal="center" vertical="center"/>
    </xf>
    <xf numFmtId="0" fontId="1" fillId="0" borderId="0" xfId="47" applyAlignment="1">
      <alignment horizontal="center"/>
    </xf>
    <xf numFmtId="165" fontId="1" fillId="0" borderId="0" xfId="47" applyNumberFormat="1"/>
    <xf numFmtId="165" fontId="1" fillId="0" borderId="0" xfId="47" applyNumberFormat="1" applyAlignment="1">
      <alignment horizontal="center"/>
    </xf>
    <xf numFmtId="165" fontId="4" fillId="0" borderId="9" xfId="47" applyNumberFormat="1" applyFont="1" applyBorder="1" applyAlignment="1">
      <alignment horizontal="center" vertical="center"/>
    </xf>
    <xf numFmtId="0" fontId="26" fillId="35" borderId="5" xfId="47" applyFont="1" applyFill="1" applyBorder="1" applyAlignment="1">
      <alignment wrapText="1"/>
    </xf>
    <xf numFmtId="165" fontId="26" fillId="35" borderId="5" xfId="47" applyNumberFormat="1" applyFont="1" applyFill="1" applyBorder="1" applyAlignment="1">
      <alignment wrapText="1"/>
    </xf>
    <xf numFmtId="165" fontId="26" fillId="35" borderId="6" xfId="47" applyNumberFormat="1" applyFont="1" applyFill="1" applyBorder="1" applyAlignment="1">
      <alignment wrapText="1"/>
    </xf>
    <xf numFmtId="4" fontId="4" fillId="0" borderId="21" xfId="47" applyNumberFormat="1" applyFont="1" applyBorder="1" applyAlignment="1">
      <alignment horizontal="right" vertical="center" wrapText="1"/>
    </xf>
    <xf numFmtId="0" fontId="26" fillId="35" borderId="2" xfId="47" applyFont="1" applyFill="1" applyBorder="1" applyAlignment="1">
      <alignment wrapText="1"/>
    </xf>
    <xf numFmtId="165" fontId="26" fillId="35" borderId="4" xfId="47" applyNumberFormat="1" applyFont="1" applyFill="1" applyBorder="1" applyAlignment="1">
      <alignment wrapText="1"/>
    </xf>
    <xf numFmtId="4" fontId="4" fillId="0" borderId="4" xfId="47" applyNumberFormat="1" applyFont="1" applyBorder="1" applyAlignment="1">
      <alignment horizontal="right" vertical="center" wrapText="1"/>
    </xf>
    <xf numFmtId="0" fontId="4" fillId="33" borderId="2" xfId="47" applyFont="1" applyFill="1" applyBorder="1" applyAlignment="1">
      <alignment wrapText="1"/>
    </xf>
    <xf numFmtId="165" fontId="4" fillId="33" borderId="8" xfId="47" applyNumberFormat="1" applyFont="1" applyFill="1" applyBorder="1" applyAlignment="1">
      <alignment wrapText="1"/>
    </xf>
    <xf numFmtId="165" fontId="4" fillId="33" borderId="2" xfId="47" applyNumberFormat="1" applyFont="1" applyFill="1" applyBorder="1" applyAlignment="1">
      <alignment wrapText="1"/>
    </xf>
    <xf numFmtId="165" fontId="4" fillId="0" borderId="8" xfId="47" applyNumberFormat="1" applyFont="1" applyBorder="1" applyAlignment="1">
      <alignment horizontal="right" vertical="center" wrapText="1"/>
    </xf>
    <xf numFmtId="165" fontId="4" fillId="0" borderId="2" xfId="47" applyNumberFormat="1" applyFont="1" applyBorder="1" applyAlignment="1">
      <alignment horizontal="right" vertical="center" wrapText="1"/>
    </xf>
    <xf numFmtId="0" fontId="4" fillId="0" borderId="22" xfId="47" applyFont="1" applyBorder="1" applyAlignment="1">
      <alignment horizontal="left" vertical="center" wrapText="1"/>
    </xf>
    <xf numFmtId="165" fontId="4" fillId="0" borderId="20" xfId="47" applyNumberFormat="1" applyFont="1" applyBorder="1" applyAlignment="1">
      <alignment horizontal="right" vertical="center" wrapText="1"/>
    </xf>
    <xf numFmtId="165" fontId="4" fillId="0" borderId="22" xfId="47" applyNumberFormat="1" applyFont="1" applyBorder="1" applyAlignment="1">
      <alignment horizontal="right" vertical="center" wrapText="1"/>
    </xf>
    <xf numFmtId="165" fontId="26" fillId="35" borderId="8" xfId="47" applyNumberFormat="1" applyFont="1" applyFill="1" applyBorder="1" applyAlignment="1">
      <alignment wrapText="1"/>
    </xf>
    <xf numFmtId="165" fontId="26" fillId="35" borderId="2" xfId="47" applyNumberFormat="1" applyFont="1" applyFill="1" applyBorder="1" applyAlignment="1">
      <alignment wrapText="1"/>
    </xf>
    <xf numFmtId="0" fontId="4" fillId="0" borderId="2" xfId="47" applyFont="1" applyBorder="1" applyAlignment="1">
      <alignment horizontal="left" vertical="center" wrapText="1"/>
    </xf>
    <xf numFmtId="165" fontId="4" fillId="0" borderId="3" xfId="47" applyNumberFormat="1" applyFont="1" applyBorder="1" applyAlignment="1">
      <alignment horizontal="center" vertical="center"/>
    </xf>
    <xf numFmtId="165" fontId="23" fillId="0" borderId="4" xfId="47" applyNumberFormat="1" applyFont="1" applyBorder="1" applyAlignment="1">
      <alignment vertical="center"/>
    </xf>
    <xf numFmtId="165" fontId="23" fillId="0" borderId="1" xfId="47" applyNumberFormat="1" applyFont="1" applyBorder="1" applyAlignment="1">
      <alignment vertical="center"/>
    </xf>
    <xf numFmtId="165" fontId="2" fillId="0" borderId="3" xfId="47" applyNumberFormat="1" applyFont="1" applyBorder="1" applyAlignment="1">
      <alignment vertical="center"/>
    </xf>
    <xf numFmtId="165" fontId="2" fillId="0" borderId="9" xfId="47" applyNumberFormat="1" applyFont="1" applyBorder="1" applyAlignment="1">
      <alignment vertical="center"/>
    </xf>
    <xf numFmtId="165" fontId="23" fillId="33" borderId="25" xfId="47" applyNumberFormat="1" applyFont="1" applyFill="1" applyBorder="1" applyAlignment="1">
      <alignment horizontal="right" wrapText="1"/>
    </xf>
    <xf numFmtId="165" fontId="26" fillId="35" borderId="28" xfId="47" applyNumberFormat="1" applyFont="1" applyFill="1" applyBorder="1" applyAlignment="1">
      <alignment horizontal="right" wrapText="1"/>
    </xf>
    <xf numFmtId="165" fontId="23" fillId="0" borderId="25" xfId="47" applyNumberFormat="1" applyFont="1" applyBorder="1" applyAlignment="1">
      <alignment horizontal="right" vertical="center" wrapText="1"/>
    </xf>
    <xf numFmtId="165" fontId="23" fillId="0" borderId="26" xfId="47" applyNumberFormat="1" applyFont="1" applyBorder="1" applyAlignment="1">
      <alignment horizontal="right" vertical="center" wrapText="1"/>
    </xf>
    <xf numFmtId="166" fontId="23" fillId="0" borderId="27" xfId="47" applyNumberFormat="1" applyFont="1" applyBorder="1" applyAlignment="1">
      <alignment horizontal="right" vertical="center"/>
    </xf>
    <xf numFmtId="166" fontId="23" fillId="0" borderId="26" xfId="47" applyNumberFormat="1" applyFont="1" applyBorder="1" applyAlignment="1">
      <alignment horizontal="right" vertical="center"/>
    </xf>
    <xf numFmtId="165" fontId="26" fillId="35" borderId="7" xfId="47" applyNumberFormat="1" applyFont="1" applyFill="1" applyBorder="1" applyAlignment="1">
      <alignment wrapText="1"/>
    </xf>
    <xf numFmtId="166" fontId="4" fillId="33" borderId="4" xfId="47" applyNumberFormat="1" applyFont="1" applyFill="1" applyBorder="1" applyAlignment="1">
      <alignment wrapText="1"/>
    </xf>
    <xf numFmtId="4" fontId="4" fillId="0" borderId="38" xfId="47" applyNumberFormat="1" applyFont="1" applyBorder="1" applyAlignment="1">
      <alignment horizontal="right" vertical="center" wrapText="1"/>
    </xf>
    <xf numFmtId="4" fontId="4" fillId="0" borderId="39" xfId="47" applyNumberFormat="1" applyFont="1" applyBorder="1" applyAlignment="1">
      <alignment horizontal="right" vertical="center" wrapText="1"/>
    </xf>
    <xf numFmtId="0" fontId="4" fillId="0" borderId="33" xfId="47" applyFont="1" applyBorder="1" applyAlignment="1">
      <alignment horizontal="left" vertical="center" wrapText="1"/>
    </xf>
    <xf numFmtId="165" fontId="4" fillId="0" borderId="33" xfId="47" applyNumberFormat="1" applyFont="1" applyBorder="1" applyAlignment="1">
      <alignment horizontal="right" vertical="center" wrapText="1"/>
    </xf>
    <xf numFmtId="165" fontId="4" fillId="0" borderId="34" xfId="47" applyNumberFormat="1" applyFont="1" applyBorder="1" applyAlignment="1">
      <alignment horizontal="right" vertical="center" wrapText="1"/>
    </xf>
    <xf numFmtId="165" fontId="23" fillId="0" borderId="32" xfId="47" applyNumberFormat="1" applyFont="1" applyBorder="1" applyAlignment="1">
      <alignment horizontal="right" vertical="center" wrapText="1"/>
    </xf>
    <xf numFmtId="0" fontId="4" fillId="0" borderId="35" xfId="47" applyFont="1" applyBorder="1" applyAlignment="1">
      <alignment horizontal="left" vertical="center" wrapText="1"/>
    </xf>
    <xf numFmtId="165" fontId="4" fillId="0" borderId="35" xfId="47" applyNumberFormat="1" applyFont="1" applyBorder="1" applyAlignment="1">
      <alignment horizontal="right" vertical="center" wrapText="1"/>
    </xf>
    <xf numFmtId="165" fontId="4" fillId="0" borderId="36" xfId="47" applyNumberFormat="1" applyFont="1" applyBorder="1" applyAlignment="1">
      <alignment horizontal="right" vertical="center" wrapText="1"/>
    </xf>
    <xf numFmtId="165" fontId="23" fillId="0" borderId="37" xfId="47" applyNumberFormat="1" applyFont="1" applyBorder="1" applyAlignment="1">
      <alignment horizontal="right" vertical="center" wrapText="1"/>
    </xf>
    <xf numFmtId="0" fontId="27" fillId="0" borderId="0" xfId="47" applyFont="1" applyAlignment="1">
      <alignment horizontal="left"/>
    </xf>
    <xf numFmtId="165" fontId="4" fillId="33" borderId="4" xfId="47" applyNumberFormat="1" applyFont="1" applyFill="1" applyBorder="1" applyAlignment="1">
      <alignment wrapText="1"/>
    </xf>
    <xf numFmtId="0" fontId="1" fillId="0" borderId="23" xfId="47" applyBorder="1" applyAlignment="1">
      <alignment horizontal="center"/>
    </xf>
    <xf numFmtId="165" fontId="1" fillId="0" borderId="23" xfId="47" applyNumberFormat="1" applyBorder="1"/>
    <xf numFmtId="165" fontId="1" fillId="0" borderId="23" xfId="47" applyNumberFormat="1" applyBorder="1" applyAlignment="1">
      <alignment horizontal="center"/>
    </xf>
    <xf numFmtId="165" fontId="2" fillId="0" borderId="1" xfId="47" applyNumberFormat="1" applyFont="1" applyBorder="1" applyAlignment="1">
      <alignment horizontal="right" vertical="center"/>
    </xf>
    <xf numFmtId="165" fontId="1" fillId="0" borderId="0" xfId="47" applyNumberFormat="1" applyBorder="1"/>
    <xf numFmtId="165" fontId="2" fillId="0" borderId="29" xfId="47" applyNumberFormat="1" applyFont="1" applyBorder="1" applyAlignment="1">
      <alignment horizontal="right" vertical="center"/>
    </xf>
    <xf numFmtId="165" fontId="1" fillId="0" borderId="0" xfId="0" applyNumberFormat="1" applyFont="1"/>
    <xf numFmtId="166" fontId="1" fillId="0" borderId="0" xfId="47" applyNumberFormat="1"/>
    <xf numFmtId="165" fontId="29" fillId="34" borderId="24" xfId="47" quotePrefix="1" applyNumberFormat="1" applyFont="1" applyFill="1" applyBorder="1" applyAlignment="1">
      <alignment horizontal="center" vertical="center" wrapText="1"/>
    </xf>
    <xf numFmtId="165" fontId="28" fillId="0" borderId="5" xfId="0" applyNumberFormat="1" applyFont="1" applyBorder="1" applyAlignment="1">
      <alignment horizontal="right" vertical="center" wrapText="1"/>
    </xf>
    <xf numFmtId="165" fontId="28" fillId="0" borderId="7" xfId="0" applyNumberFormat="1" applyFont="1" applyBorder="1" applyAlignment="1">
      <alignment horizontal="right" vertical="center" wrapText="1"/>
    </xf>
    <xf numFmtId="165" fontId="28" fillId="0" borderId="28" xfId="0" applyNumberFormat="1" applyFont="1" applyBorder="1" applyAlignment="1">
      <alignment horizontal="right" vertical="center" wrapText="1"/>
    </xf>
    <xf numFmtId="165" fontId="28" fillId="0" borderId="2" xfId="0" applyNumberFormat="1" applyFont="1" applyBorder="1" applyAlignment="1">
      <alignment horizontal="right" vertical="center" wrapText="1"/>
    </xf>
    <xf numFmtId="165" fontId="28" fillId="0" borderId="8" xfId="0" applyNumberFormat="1" applyFont="1" applyBorder="1" applyAlignment="1">
      <alignment horizontal="right" vertical="center" wrapText="1"/>
    </xf>
    <xf numFmtId="165" fontId="28" fillId="0" borderId="25" xfId="0" applyNumberFormat="1" applyFont="1" applyBorder="1" applyAlignment="1">
      <alignment horizontal="right" vertical="center" wrapText="1"/>
    </xf>
    <xf numFmtId="165" fontId="28" fillId="0" borderId="22" xfId="0" applyNumberFormat="1" applyFont="1" applyBorder="1" applyAlignment="1">
      <alignment horizontal="right" vertical="center" wrapText="1"/>
    </xf>
    <xf numFmtId="165" fontId="28" fillId="0" borderId="20" xfId="0" applyNumberFormat="1" applyFont="1" applyBorder="1" applyAlignment="1">
      <alignment horizontal="right" vertical="center" wrapText="1"/>
    </xf>
    <xf numFmtId="165" fontId="28" fillId="0" borderId="26" xfId="0" applyNumberFormat="1" applyFont="1" applyBorder="1" applyAlignment="1">
      <alignment horizontal="right" vertical="center" wrapText="1"/>
    </xf>
    <xf numFmtId="165" fontId="28" fillId="0" borderId="3" xfId="0" applyNumberFormat="1" applyFont="1" applyBorder="1" applyAlignment="1">
      <alignment horizontal="right" vertical="center" wrapText="1"/>
    </xf>
    <xf numFmtId="165" fontId="28" fillId="0" borderId="9" xfId="0" applyNumberFormat="1" applyFont="1" applyBorder="1" applyAlignment="1">
      <alignment horizontal="right" vertical="center" wrapText="1"/>
    </xf>
    <xf numFmtId="165" fontId="28" fillId="0" borderId="27" xfId="0" applyNumberFormat="1" applyFont="1" applyBorder="1" applyAlignment="1">
      <alignment horizontal="right" vertical="center" wrapText="1"/>
    </xf>
    <xf numFmtId="165" fontId="30" fillId="0" borderId="40" xfId="0" applyNumberFormat="1" applyFont="1" applyBorder="1" applyAlignment="1">
      <alignment horizontal="right" vertical="center" wrapText="1"/>
    </xf>
    <xf numFmtId="165" fontId="30" fillId="0" borderId="41" xfId="0" applyNumberFormat="1" applyFont="1" applyBorder="1" applyAlignment="1">
      <alignment horizontal="right" vertical="center" wrapText="1"/>
    </xf>
    <xf numFmtId="165" fontId="30" fillId="0" borderId="42" xfId="0" applyNumberFormat="1" applyFont="1" applyBorder="1" applyAlignment="1">
      <alignment horizontal="right" vertical="center" wrapText="1"/>
    </xf>
    <xf numFmtId="165" fontId="30" fillId="0" borderId="40" xfId="0" applyNumberFormat="1" applyFont="1" applyBorder="1" applyAlignment="1">
      <alignment vertical="center"/>
    </xf>
    <xf numFmtId="165" fontId="30" fillId="0" borderId="41" xfId="0" applyNumberFormat="1" applyFont="1" applyBorder="1" applyAlignment="1">
      <alignment vertical="center"/>
    </xf>
    <xf numFmtId="165" fontId="30" fillId="0" borderId="42" xfId="0" applyNumberFormat="1" applyFont="1" applyBorder="1" applyAlignment="1">
      <alignment vertical="center"/>
    </xf>
    <xf numFmtId="165" fontId="28" fillId="0" borderId="44" xfId="0" applyNumberFormat="1" applyFont="1" applyBorder="1" applyAlignment="1">
      <alignment horizontal="right" vertical="center" wrapText="1"/>
    </xf>
    <xf numFmtId="165" fontId="28" fillId="0" borderId="45" xfId="0" applyNumberFormat="1" applyFont="1" applyBorder="1" applyAlignment="1">
      <alignment horizontal="right" vertical="center" wrapText="1"/>
    </xf>
    <xf numFmtId="165" fontId="28" fillId="0" borderId="29" xfId="0" applyNumberFormat="1" applyFont="1" applyBorder="1" applyAlignment="1">
      <alignment horizontal="right" vertical="center" wrapText="1"/>
    </xf>
    <xf numFmtId="165" fontId="29" fillId="34" borderId="27" xfId="47" quotePrefix="1" applyNumberFormat="1" applyFont="1" applyFill="1" applyBorder="1" applyAlignment="1">
      <alignment horizontal="center" vertical="center" wrapText="1"/>
    </xf>
    <xf numFmtId="0" fontId="28" fillId="0" borderId="48" xfId="0" applyFont="1" applyBorder="1" applyAlignment="1">
      <alignment horizontal="left" vertical="center" wrapText="1"/>
    </xf>
    <xf numFmtId="0" fontId="28" fillId="0" borderId="49" xfId="0" applyFont="1" applyBorder="1" applyAlignment="1">
      <alignment horizontal="left" vertical="center" wrapText="1"/>
    </xf>
    <xf numFmtId="0" fontId="30" fillId="0" borderId="43" xfId="0" applyFont="1" applyBorder="1" applyAlignment="1">
      <alignment horizontal="left" vertical="center" wrapText="1"/>
    </xf>
    <xf numFmtId="0" fontId="28" fillId="0" borderId="50" xfId="0" applyFont="1" applyBorder="1" applyAlignment="1">
      <alignment horizontal="left" vertical="center" wrapText="1"/>
    </xf>
    <xf numFmtId="165" fontId="28" fillId="0" borderId="51" xfId="0" applyNumberFormat="1" applyFont="1" applyBorder="1" applyAlignment="1">
      <alignment horizontal="right" vertical="center" wrapText="1"/>
    </xf>
    <xf numFmtId="0" fontId="28" fillId="0" borderId="47" xfId="0" applyFont="1" applyBorder="1" applyAlignment="1">
      <alignment horizontal="left" vertical="center" wrapText="1"/>
    </xf>
    <xf numFmtId="165" fontId="28" fillId="0" borderId="52" xfId="0" applyNumberFormat="1" applyFont="1" applyBorder="1" applyAlignment="1">
      <alignment horizontal="right" vertical="center" wrapText="1"/>
    </xf>
    <xf numFmtId="165" fontId="28" fillId="0" borderId="53" xfId="0" applyNumberFormat="1" applyFont="1" applyBorder="1" applyAlignment="1">
      <alignment horizontal="right" vertical="center" wrapText="1"/>
    </xf>
    <xf numFmtId="0" fontId="28" fillId="0" borderId="31" xfId="0" applyFont="1" applyBorder="1" applyAlignment="1">
      <alignment horizontal="left" vertical="center" wrapText="1"/>
    </xf>
    <xf numFmtId="165" fontId="28" fillId="0" borderId="46" xfId="0" applyNumberFormat="1" applyFont="1" applyBorder="1" applyAlignment="1">
      <alignment horizontal="right" vertical="center" wrapText="1"/>
    </xf>
    <xf numFmtId="0" fontId="30" fillId="0" borderId="54" xfId="0" applyFont="1" applyBorder="1" applyAlignment="1">
      <alignment vertical="center"/>
    </xf>
    <xf numFmtId="165" fontId="25" fillId="34" borderId="1" xfId="47" quotePrefix="1" applyNumberFormat="1" applyFont="1" applyFill="1" applyBorder="1" applyAlignment="1">
      <alignment horizontal="center" vertical="center" wrapText="1"/>
    </xf>
    <xf numFmtId="165" fontId="25" fillId="34" borderId="30" xfId="47" quotePrefix="1" applyNumberFormat="1" applyFont="1" applyFill="1" applyBorder="1" applyAlignment="1">
      <alignment horizontal="center" vertical="center" wrapText="1"/>
    </xf>
    <xf numFmtId="0" fontId="4" fillId="0" borderId="3" xfId="47" applyFont="1" applyBorder="1" applyAlignment="1">
      <alignment horizontal="left" vertical="center" wrapText="1"/>
    </xf>
    <xf numFmtId="0" fontId="23" fillId="0" borderId="3" xfId="47" applyFont="1" applyBorder="1" applyAlignment="1">
      <alignment horizontal="left" vertical="center"/>
    </xf>
    <xf numFmtId="0" fontId="31" fillId="36" borderId="0" xfId="0" applyFont="1" applyFill="1"/>
    <xf numFmtId="165" fontId="0" fillId="36" borderId="0" xfId="0" applyNumberFormat="1" applyFill="1"/>
    <xf numFmtId="0" fontId="0" fillId="36" borderId="0" xfId="0" applyFill="1"/>
    <xf numFmtId="0" fontId="29" fillId="34" borderId="59" xfId="47" applyFont="1" applyFill="1" applyBorder="1" applyAlignment="1">
      <alignment horizontal="center" vertical="center"/>
    </xf>
    <xf numFmtId="0" fontId="29" fillId="34" borderId="55" xfId="47" applyFont="1" applyFill="1" applyBorder="1" applyAlignment="1">
      <alignment horizontal="center" vertical="center"/>
    </xf>
    <xf numFmtId="0" fontId="29" fillId="34" borderId="60" xfId="47" applyFont="1" applyFill="1" applyBorder="1" applyAlignment="1">
      <alignment horizontal="center" vertical="center"/>
    </xf>
    <xf numFmtId="0" fontId="29" fillId="34" borderId="59" xfId="47" applyFont="1" applyFill="1" applyBorder="1" applyAlignment="1">
      <alignment horizontal="left" wrapText="1"/>
    </xf>
    <xf numFmtId="0" fontId="29" fillId="34" borderId="47" xfId="47" applyFont="1" applyFill="1" applyBorder="1" applyAlignment="1">
      <alignment horizontal="left" wrapText="1"/>
    </xf>
    <xf numFmtId="165" fontId="29" fillId="34" borderId="56" xfId="47" quotePrefix="1" applyNumberFormat="1" applyFont="1" applyFill="1" applyBorder="1" applyAlignment="1">
      <alignment horizontal="center" vertical="center" wrapText="1"/>
    </xf>
    <xf numFmtId="165" fontId="29" fillId="34" borderId="21" xfId="47" quotePrefix="1" applyNumberFormat="1" applyFont="1" applyFill="1" applyBorder="1" applyAlignment="1">
      <alignment horizontal="center" vertical="center" wrapText="1"/>
    </xf>
    <xf numFmtId="165" fontId="29" fillId="34" borderId="57" xfId="47" quotePrefix="1" applyNumberFormat="1" applyFont="1" applyFill="1" applyBorder="1" applyAlignment="1">
      <alignment horizontal="center" vertical="center" wrapText="1"/>
    </xf>
    <xf numFmtId="165" fontId="29" fillId="34" borderId="22" xfId="47" quotePrefix="1" applyNumberFormat="1" applyFont="1" applyFill="1" applyBorder="1" applyAlignment="1">
      <alignment horizontal="center" vertical="center" wrapText="1"/>
    </xf>
    <xf numFmtId="165" fontId="29" fillId="34" borderId="58" xfId="47" quotePrefix="1" applyNumberFormat="1" applyFont="1" applyFill="1" applyBorder="1" applyAlignment="1">
      <alignment horizontal="center" vertical="center" wrapText="1"/>
    </xf>
    <xf numFmtId="165" fontId="29" fillId="34" borderId="20" xfId="47" quotePrefix="1" applyNumberFormat="1" applyFont="1" applyFill="1" applyBorder="1" applyAlignment="1">
      <alignment horizontal="center" vertical="center" wrapText="1"/>
    </xf>
    <xf numFmtId="165" fontId="29" fillId="34" borderId="60" xfId="47" quotePrefix="1" applyNumberFormat="1" applyFont="1" applyFill="1" applyBorder="1" applyAlignment="1">
      <alignment horizontal="center" vertical="center" wrapText="1"/>
    </xf>
    <xf numFmtId="0" fontId="24" fillId="34" borderId="9" xfId="47" applyFont="1" applyFill="1" applyBorder="1" applyAlignment="1">
      <alignment horizontal="center" vertical="center"/>
    </xf>
    <xf numFmtId="0" fontId="24" fillId="34" borderId="10" xfId="47" applyFont="1" applyFill="1" applyBorder="1" applyAlignment="1">
      <alignment horizontal="center" vertical="center"/>
    </xf>
    <xf numFmtId="0" fontId="24" fillId="34" borderId="1" xfId="47" applyFont="1" applyFill="1" applyBorder="1" applyAlignment="1">
      <alignment horizontal="center" vertical="center"/>
    </xf>
    <xf numFmtId="0" fontId="24" fillId="34" borderId="7" xfId="47" applyFont="1" applyFill="1" applyBorder="1" applyAlignment="1">
      <alignment horizontal="left" wrapText="1"/>
    </xf>
    <xf numFmtId="0" fontId="24" fillId="34" borderId="20" xfId="47" applyFont="1" applyFill="1" applyBorder="1" applyAlignment="1">
      <alignment horizontal="left" wrapText="1"/>
    </xf>
    <xf numFmtId="165" fontId="25" fillId="34" borderId="6" xfId="47" quotePrefix="1" applyNumberFormat="1" applyFont="1" applyFill="1" applyBorder="1" applyAlignment="1">
      <alignment horizontal="center" vertical="center" wrapText="1"/>
    </xf>
    <xf numFmtId="165" fontId="25" fillId="34" borderId="21" xfId="47" quotePrefix="1" applyNumberFormat="1" applyFont="1" applyFill="1" applyBorder="1" applyAlignment="1">
      <alignment horizontal="center" vertical="center" wrapText="1"/>
    </xf>
    <xf numFmtId="165" fontId="25" fillId="34" borderId="5" xfId="47" quotePrefix="1" applyNumberFormat="1" applyFont="1" applyFill="1" applyBorder="1" applyAlignment="1">
      <alignment horizontal="center" vertical="center" wrapText="1"/>
    </xf>
    <xf numFmtId="165" fontId="25" fillId="34" borderId="22" xfId="47" quotePrefix="1" applyNumberFormat="1" applyFont="1" applyFill="1" applyBorder="1" applyAlignment="1">
      <alignment horizontal="center" vertical="center" wrapText="1"/>
    </xf>
    <xf numFmtId="165" fontId="25" fillId="34" borderId="7" xfId="47" quotePrefix="1" applyNumberFormat="1" applyFont="1" applyFill="1" applyBorder="1" applyAlignment="1">
      <alignment horizontal="center" vertical="center" wrapText="1"/>
    </xf>
    <xf numFmtId="165" fontId="25" fillId="34" borderId="20" xfId="47" quotePrefix="1" applyNumberFormat="1" applyFont="1" applyFill="1" applyBorder="1" applyAlignment="1">
      <alignment horizontal="center" vertical="center" wrapText="1"/>
    </xf>
    <xf numFmtId="165" fontId="25" fillId="34" borderId="1" xfId="47" quotePrefix="1" applyNumberFormat="1" applyFont="1" applyFill="1" applyBorder="1" applyAlignment="1">
      <alignment horizontal="center" vertical="center" wrapText="1"/>
    </xf>
  </cellXfs>
  <cellStyles count="59">
    <cellStyle name="20 % - Farve1" xfId="1" builtinId="30" customBuiltin="1"/>
    <cellStyle name="20 % - Farve2" xfId="2" builtinId="34" customBuiltin="1"/>
    <cellStyle name="20 % - Farve3" xfId="3" builtinId="38" customBuiltin="1"/>
    <cellStyle name="20 % - Farve4" xfId="4" builtinId="42" customBuiltin="1"/>
    <cellStyle name="20 % - Farve5" xfId="5" builtinId="46" customBuiltin="1"/>
    <cellStyle name="20 % - Farve6" xfId="6" builtinId="50" customBuiltin="1"/>
    <cellStyle name="40 % - Farve1" xfId="7" builtinId="31" customBuiltin="1"/>
    <cellStyle name="40 % - Farve2" xfId="8" builtinId="35" customBuiltin="1"/>
    <cellStyle name="40 % - Farve3" xfId="9" builtinId="39" customBuiltin="1"/>
    <cellStyle name="40 % - Farve4" xfId="10" builtinId="43" customBuiltin="1"/>
    <cellStyle name="40 % - Farve5" xfId="11" builtinId="47" customBuiltin="1"/>
    <cellStyle name="40 % - Farve6" xfId="12" builtinId="51" customBuiltin="1"/>
    <cellStyle name="60 % - Farve1" xfId="13" builtinId="32" customBuiltin="1"/>
    <cellStyle name="60 % - Farve2" xfId="14" builtinId="36" customBuiltin="1"/>
    <cellStyle name="60 % - Farve3" xfId="15" builtinId="40" customBuiltin="1"/>
    <cellStyle name="60 % - Farve4" xfId="16" builtinId="44" customBuiltin="1"/>
    <cellStyle name="60 % - Farve5" xfId="17" builtinId="48" customBuiltin="1"/>
    <cellStyle name="60 % - Farve6" xfId="18" builtinId="52" customBuiltin="1"/>
    <cellStyle name="Advarselstekst" xfId="19" builtinId="11" customBuiltin="1"/>
    <cellStyle name="Bemærk! 2" xfId="20"/>
    <cellStyle name="Beregning" xfId="21" builtinId="22" customBuiltin="1"/>
    <cellStyle name="Farve1" xfId="22" builtinId="29" customBuiltin="1"/>
    <cellStyle name="Farve2" xfId="23" builtinId="33" customBuiltin="1"/>
    <cellStyle name="Farve3" xfId="24" builtinId="37" customBuiltin="1"/>
    <cellStyle name="Farve4" xfId="25" builtinId="41" customBuiltin="1"/>
    <cellStyle name="Farve5" xfId="26" builtinId="45" customBuiltin="1"/>
    <cellStyle name="Farve6" xfId="27" builtinId="49" customBuiltin="1"/>
    <cellStyle name="Forklarende tekst" xfId="28" builtinId="53" customBuiltin="1"/>
    <cellStyle name="God" xfId="29" builtinId="26" customBuiltin="1"/>
    <cellStyle name="Input" xfId="30" builtinId="20" customBuiltin="1"/>
    <cellStyle name="Komma 2" xfId="31"/>
    <cellStyle name="Komma 2 2" xfId="32"/>
    <cellStyle name="Komma 2 2 2" xfId="33"/>
    <cellStyle name="Komma 2 2 2 2" xfId="34"/>
    <cellStyle name="Komma 2 2 2 2 2" xfId="35"/>
    <cellStyle name="Komma 2 2 2 2 3" xfId="36"/>
    <cellStyle name="Komma 2 2 2 3" xfId="37"/>
    <cellStyle name="Komma 2 2 2 4" xfId="38"/>
    <cellStyle name="Komma 2 3" xfId="39"/>
    <cellStyle name="Komma 2 3 2" xfId="40"/>
    <cellStyle name="Komma 2 3 2 2" xfId="41"/>
    <cellStyle name="Komma 2 3 2 3" xfId="42"/>
    <cellStyle name="Komma 2 3 3" xfId="43"/>
    <cellStyle name="Komma 2 3 4" xfId="44"/>
    <cellStyle name="Kontrollér celle" xfId="45" builtinId="23" customBuiltin="1"/>
    <cellStyle name="Neutral" xfId="46" builtinId="28" customBuiltin="1"/>
    <cellStyle name="Normal" xfId="0" builtinId="0"/>
    <cellStyle name="Normal 2" xfId="47"/>
    <cellStyle name="Normal 3" xfId="48"/>
    <cellStyle name="Normal 4" xfId="49"/>
    <cellStyle name="Output" xfId="50" builtinId="21" customBuiltin="1"/>
    <cellStyle name="Overskrift 1" xfId="51" builtinId="16" customBuiltin="1"/>
    <cellStyle name="Overskrift 2" xfId="52" builtinId="17" customBuiltin="1"/>
    <cellStyle name="Overskrift 3" xfId="53" builtinId="18" customBuiltin="1"/>
    <cellStyle name="Overskrift 4" xfId="54" builtinId="19" customBuiltin="1"/>
    <cellStyle name="Sammenkædet celle" xfId="55" builtinId="24" customBuiltin="1"/>
    <cellStyle name="Titel 2" xfId="56"/>
    <cellStyle name="Total" xfId="57" builtinId="25" customBuiltin="1"/>
    <cellStyle name="Ugyldig" xfId="58" builtinId="27" customBuiltin="1"/>
  </cellStyles>
  <dxfs count="0"/>
  <tableStyles count="0" defaultTableStyle="TableStyleMedium2" defaultPivotStyle="PivotStyleLight16"/>
  <colors>
    <mruColors>
      <color rgb="FFD9E2F3"/>
      <color rgb="FF004165"/>
      <color rgb="FF4472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85725</xdr:colOff>
      <xdr:row>16</xdr:row>
      <xdr:rowOff>142875</xdr:rowOff>
    </xdr:from>
    <xdr:to>
      <xdr:col>5</xdr:col>
      <xdr:colOff>171450</xdr:colOff>
      <xdr:row>21</xdr:row>
      <xdr:rowOff>104775</xdr:rowOff>
    </xdr:to>
    <xdr:sp macro="" textlink="">
      <xdr:nvSpPr>
        <xdr:cNvPr id="2" name="Text Box 2"/>
        <xdr:cNvSpPr txBox="1">
          <a:spLocks noChangeArrowheads="1"/>
        </xdr:cNvSpPr>
      </xdr:nvSpPr>
      <xdr:spPr bwMode="auto">
        <a:xfrm>
          <a:off x="6019800" y="4095750"/>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19</xdr:row>
      <xdr:rowOff>0</xdr:rowOff>
    </xdr:from>
    <xdr:to>
      <xdr:col>0</xdr:col>
      <xdr:colOff>85725</xdr:colOff>
      <xdr:row>21</xdr:row>
      <xdr:rowOff>76200</xdr:rowOff>
    </xdr:to>
    <xdr:sp macro="" textlink="">
      <xdr:nvSpPr>
        <xdr:cNvPr id="3" name="Text Box 3"/>
        <xdr:cNvSpPr txBox="1">
          <a:spLocks noChangeArrowheads="1"/>
        </xdr:cNvSpPr>
      </xdr:nvSpPr>
      <xdr:spPr bwMode="auto">
        <a:xfrm>
          <a:off x="0" y="4495800"/>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19</xdr:row>
      <xdr:rowOff>0</xdr:rowOff>
    </xdr:from>
    <xdr:to>
      <xdr:col>0</xdr:col>
      <xdr:colOff>85725</xdr:colOff>
      <xdr:row>21</xdr:row>
      <xdr:rowOff>76200</xdr:rowOff>
    </xdr:to>
    <xdr:sp macro="" textlink="">
      <xdr:nvSpPr>
        <xdr:cNvPr id="4" name="Text Box 4"/>
        <xdr:cNvSpPr txBox="1">
          <a:spLocks noChangeArrowheads="1"/>
        </xdr:cNvSpPr>
      </xdr:nvSpPr>
      <xdr:spPr bwMode="auto">
        <a:xfrm>
          <a:off x="0" y="4495800"/>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0</xdr:colOff>
      <xdr:row>19</xdr:row>
      <xdr:rowOff>0</xdr:rowOff>
    </xdr:from>
    <xdr:to>
      <xdr:col>0</xdr:col>
      <xdr:colOff>0</xdr:colOff>
      <xdr:row>19</xdr:row>
      <xdr:rowOff>0</xdr:rowOff>
    </xdr:to>
    <xdr:sp macro="" textlink="">
      <xdr:nvSpPr>
        <xdr:cNvPr id="5" name="AutoShape 5"/>
        <xdr:cNvSpPr>
          <a:spLocks/>
        </xdr:cNvSpPr>
      </xdr:nvSpPr>
      <xdr:spPr bwMode="auto">
        <a:xfrm>
          <a:off x="0" y="44958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0</xdr:col>
      <xdr:colOff>0</xdr:colOff>
      <xdr:row>19</xdr:row>
      <xdr:rowOff>0</xdr:rowOff>
    </xdr:from>
    <xdr:to>
      <xdr:col>0</xdr:col>
      <xdr:colOff>95250</xdr:colOff>
      <xdr:row>21</xdr:row>
      <xdr:rowOff>104775</xdr:rowOff>
    </xdr:to>
    <xdr:sp macro="" textlink="">
      <xdr:nvSpPr>
        <xdr:cNvPr id="6" name="Text Box 6"/>
        <xdr:cNvSpPr txBox="1">
          <a:spLocks noChangeArrowheads="1"/>
        </xdr:cNvSpPr>
      </xdr:nvSpPr>
      <xdr:spPr bwMode="auto">
        <a:xfrm>
          <a:off x="0" y="4495800"/>
          <a:ext cx="9525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4</xdr:col>
      <xdr:colOff>857250</xdr:colOff>
      <xdr:row>17</xdr:row>
      <xdr:rowOff>0</xdr:rowOff>
    </xdr:from>
    <xdr:ext cx="85725" cy="619125"/>
    <xdr:sp macro="" textlink="">
      <xdr:nvSpPr>
        <xdr:cNvPr id="7" name="Text Box 2"/>
        <xdr:cNvSpPr txBox="1">
          <a:spLocks noChangeArrowheads="1"/>
        </xdr:cNvSpPr>
      </xdr:nvSpPr>
      <xdr:spPr bwMode="auto">
        <a:xfrm>
          <a:off x="7429500" y="4133850"/>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4</xdr:col>
      <xdr:colOff>857250</xdr:colOff>
      <xdr:row>18</xdr:row>
      <xdr:rowOff>0</xdr:rowOff>
    </xdr:from>
    <xdr:to>
      <xdr:col>5</xdr:col>
      <xdr:colOff>19050</xdr:colOff>
      <xdr:row>21</xdr:row>
      <xdr:rowOff>85725</xdr:rowOff>
    </xdr:to>
    <xdr:sp macro="" textlink="">
      <xdr:nvSpPr>
        <xdr:cNvPr id="2" name="Text Box 2"/>
        <xdr:cNvSpPr txBox="1">
          <a:spLocks noChangeArrowheads="1"/>
        </xdr:cNvSpPr>
      </xdr:nvSpPr>
      <xdr:spPr bwMode="auto">
        <a:xfrm>
          <a:off x="6143625" y="4057650"/>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20</xdr:row>
      <xdr:rowOff>0</xdr:rowOff>
    </xdr:from>
    <xdr:to>
      <xdr:col>0</xdr:col>
      <xdr:colOff>85725</xdr:colOff>
      <xdr:row>22</xdr:row>
      <xdr:rowOff>76200</xdr:rowOff>
    </xdr:to>
    <xdr:sp macro="" textlink="">
      <xdr:nvSpPr>
        <xdr:cNvPr id="3" name="Text Box 3"/>
        <xdr:cNvSpPr txBox="1">
          <a:spLocks noChangeArrowheads="1"/>
        </xdr:cNvSpPr>
      </xdr:nvSpPr>
      <xdr:spPr bwMode="auto">
        <a:xfrm>
          <a:off x="0" y="4419600"/>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20</xdr:row>
      <xdr:rowOff>0</xdr:rowOff>
    </xdr:from>
    <xdr:to>
      <xdr:col>0</xdr:col>
      <xdr:colOff>85725</xdr:colOff>
      <xdr:row>22</xdr:row>
      <xdr:rowOff>76200</xdr:rowOff>
    </xdr:to>
    <xdr:sp macro="" textlink="">
      <xdr:nvSpPr>
        <xdr:cNvPr id="4" name="Text Box 4"/>
        <xdr:cNvSpPr txBox="1">
          <a:spLocks noChangeArrowheads="1"/>
        </xdr:cNvSpPr>
      </xdr:nvSpPr>
      <xdr:spPr bwMode="auto">
        <a:xfrm>
          <a:off x="0" y="4419600"/>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0</xdr:colOff>
      <xdr:row>20</xdr:row>
      <xdr:rowOff>0</xdr:rowOff>
    </xdr:from>
    <xdr:to>
      <xdr:col>0</xdr:col>
      <xdr:colOff>0</xdr:colOff>
      <xdr:row>20</xdr:row>
      <xdr:rowOff>0</xdr:rowOff>
    </xdr:to>
    <xdr:sp macro="" textlink="">
      <xdr:nvSpPr>
        <xdr:cNvPr id="5" name="AutoShape 5"/>
        <xdr:cNvSpPr>
          <a:spLocks/>
        </xdr:cNvSpPr>
      </xdr:nvSpPr>
      <xdr:spPr bwMode="auto">
        <a:xfrm>
          <a:off x="0" y="44196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0</xdr:col>
      <xdr:colOff>0</xdr:colOff>
      <xdr:row>20</xdr:row>
      <xdr:rowOff>0</xdr:rowOff>
    </xdr:from>
    <xdr:to>
      <xdr:col>0</xdr:col>
      <xdr:colOff>95250</xdr:colOff>
      <xdr:row>22</xdr:row>
      <xdr:rowOff>104775</xdr:rowOff>
    </xdr:to>
    <xdr:sp macro="" textlink="">
      <xdr:nvSpPr>
        <xdr:cNvPr id="6" name="Text Box 6"/>
        <xdr:cNvSpPr txBox="1">
          <a:spLocks noChangeArrowheads="1"/>
        </xdr:cNvSpPr>
      </xdr:nvSpPr>
      <xdr:spPr bwMode="auto">
        <a:xfrm>
          <a:off x="0" y="4419600"/>
          <a:ext cx="9525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4</xdr:col>
      <xdr:colOff>857250</xdr:colOff>
      <xdr:row>18</xdr:row>
      <xdr:rowOff>0</xdr:rowOff>
    </xdr:from>
    <xdr:ext cx="85725" cy="619125"/>
    <xdr:sp macro="" textlink="">
      <xdr:nvSpPr>
        <xdr:cNvPr id="7" name="Text Box 2"/>
        <xdr:cNvSpPr txBox="1">
          <a:spLocks noChangeArrowheads="1"/>
        </xdr:cNvSpPr>
      </xdr:nvSpPr>
      <xdr:spPr bwMode="auto">
        <a:xfrm>
          <a:off x="6143625" y="4057650"/>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0</xdr:col>
      <xdr:colOff>0</xdr:colOff>
      <xdr:row>20</xdr:row>
      <xdr:rowOff>0</xdr:rowOff>
    </xdr:from>
    <xdr:to>
      <xdr:col>2</xdr:col>
      <xdr:colOff>725804</xdr:colOff>
      <xdr:row>21</xdr:row>
      <xdr:rowOff>17542</xdr:rowOff>
    </xdr:to>
    <xdr:pic>
      <xdr:nvPicPr>
        <xdr:cNvPr id="8" name="Billede 7"/>
        <xdr:cNvPicPr>
          <a:picLocks noChangeAspect="1"/>
        </xdr:cNvPicPr>
      </xdr:nvPicPr>
      <xdr:blipFill>
        <a:blip xmlns:r="http://schemas.openxmlformats.org/officeDocument/2006/relationships" r:embed="rId1"/>
        <a:stretch>
          <a:fillRect/>
        </a:stretch>
      </xdr:blipFill>
      <xdr:spPr>
        <a:xfrm>
          <a:off x="0" y="4419600"/>
          <a:ext cx="4383404" cy="18899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857250</xdr:colOff>
      <xdr:row>20</xdr:row>
      <xdr:rowOff>180975</xdr:rowOff>
    </xdr:from>
    <xdr:to>
      <xdr:col>4</xdr:col>
      <xdr:colOff>942975</xdr:colOff>
      <xdr:row>22</xdr:row>
      <xdr:rowOff>38100</xdr:rowOff>
    </xdr:to>
    <xdr:sp macro="" textlink="">
      <xdr:nvSpPr>
        <xdr:cNvPr id="2" name="Text Box 2"/>
        <xdr:cNvSpPr txBox="1">
          <a:spLocks noChangeArrowheads="1"/>
        </xdr:cNvSpPr>
      </xdr:nvSpPr>
      <xdr:spPr bwMode="auto">
        <a:xfrm>
          <a:off x="7515225" y="4914900"/>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28</xdr:row>
      <xdr:rowOff>0</xdr:rowOff>
    </xdr:from>
    <xdr:to>
      <xdr:col>0</xdr:col>
      <xdr:colOff>85725</xdr:colOff>
      <xdr:row>30</xdr:row>
      <xdr:rowOff>76200</xdr:rowOff>
    </xdr:to>
    <xdr:sp macro="" textlink="">
      <xdr:nvSpPr>
        <xdr:cNvPr id="3" name="Text Box 3"/>
        <xdr:cNvSpPr txBox="1">
          <a:spLocks noChangeArrowheads="1"/>
        </xdr:cNvSpPr>
      </xdr:nvSpPr>
      <xdr:spPr bwMode="auto">
        <a:xfrm>
          <a:off x="0" y="6534150"/>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28</xdr:row>
      <xdr:rowOff>0</xdr:rowOff>
    </xdr:from>
    <xdr:to>
      <xdr:col>0</xdr:col>
      <xdr:colOff>85725</xdr:colOff>
      <xdr:row>30</xdr:row>
      <xdr:rowOff>76200</xdr:rowOff>
    </xdr:to>
    <xdr:sp macro="" textlink="">
      <xdr:nvSpPr>
        <xdr:cNvPr id="4" name="Text Box 4"/>
        <xdr:cNvSpPr txBox="1">
          <a:spLocks noChangeArrowheads="1"/>
        </xdr:cNvSpPr>
      </xdr:nvSpPr>
      <xdr:spPr bwMode="auto">
        <a:xfrm>
          <a:off x="0" y="6534150"/>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0</xdr:colOff>
      <xdr:row>28</xdr:row>
      <xdr:rowOff>0</xdr:rowOff>
    </xdr:from>
    <xdr:to>
      <xdr:col>0</xdr:col>
      <xdr:colOff>0</xdr:colOff>
      <xdr:row>28</xdr:row>
      <xdr:rowOff>0</xdr:rowOff>
    </xdr:to>
    <xdr:sp macro="" textlink="">
      <xdr:nvSpPr>
        <xdr:cNvPr id="5" name="AutoShape 5"/>
        <xdr:cNvSpPr>
          <a:spLocks/>
        </xdr:cNvSpPr>
      </xdr:nvSpPr>
      <xdr:spPr bwMode="auto">
        <a:xfrm>
          <a:off x="0" y="65341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0</xdr:col>
      <xdr:colOff>0</xdr:colOff>
      <xdr:row>28</xdr:row>
      <xdr:rowOff>0</xdr:rowOff>
    </xdr:from>
    <xdr:to>
      <xdr:col>0</xdr:col>
      <xdr:colOff>95250</xdr:colOff>
      <xdr:row>30</xdr:row>
      <xdr:rowOff>104775</xdr:rowOff>
    </xdr:to>
    <xdr:sp macro="" textlink="">
      <xdr:nvSpPr>
        <xdr:cNvPr id="6" name="Text Box 6"/>
        <xdr:cNvSpPr txBox="1">
          <a:spLocks noChangeArrowheads="1"/>
        </xdr:cNvSpPr>
      </xdr:nvSpPr>
      <xdr:spPr bwMode="auto">
        <a:xfrm>
          <a:off x="0" y="6534150"/>
          <a:ext cx="9525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4</xdr:col>
      <xdr:colOff>714375</xdr:colOff>
      <xdr:row>20</xdr:row>
      <xdr:rowOff>495300</xdr:rowOff>
    </xdr:from>
    <xdr:ext cx="85725" cy="619125"/>
    <xdr:sp macro="" textlink="">
      <xdr:nvSpPr>
        <xdr:cNvPr id="7" name="Text Box 2"/>
        <xdr:cNvSpPr txBox="1">
          <a:spLocks noChangeArrowheads="1"/>
        </xdr:cNvSpPr>
      </xdr:nvSpPr>
      <xdr:spPr bwMode="auto">
        <a:xfrm>
          <a:off x="7620000" y="6162675"/>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4</xdr:col>
      <xdr:colOff>1028700</xdr:colOff>
      <xdr:row>12</xdr:row>
      <xdr:rowOff>247650</xdr:rowOff>
    </xdr:from>
    <xdr:to>
      <xdr:col>4</xdr:col>
      <xdr:colOff>1114425</xdr:colOff>
      <xdr:row>14</xdr:row>
      <xdr:rowOff>171450</xdr:rowOff>
    </xdr:to>
    <xdr:sp macro="" textlink="">
      <xdr:nvSpPr>
        <xdr:cNvPr id="8" name="Text Box 2"/>
        <xdr:cNvSpPr txBox="1">
          <a:spLocks noChangeArrowheads="1"/>
        </xdr:cNvSpPr>
      </xdr:nvSpPr>
      <xdr:spPr bwMode="auto">
        <a:xfrm>
          <a:off x="7686675" y="2819400"/>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4</xdr:col>
      <xdr:colOff>561975</xdr:colOff>
      <xdr:row>13</xdr:row>
      <xdr:rowOff>9525</xdr:rowOff>
    </xdr:from>
    <xdr:ext cx="85725" cy="619125"/>
    <xdr:sp macro="" textlink="">
      <xdr:nvSpPr>
        <xdr:cNvPr id="9" name="Text Box 2"/>
        <xdr:cNvSpPr txBox="1">
          <a:spLocks noChangeArrowheads="1"/>
        </xdr:cNvSpPr>
      </xdr:nvSpPr>
      <xdr:spPr bwMode="auto">
        <a:xfrm>
          <a:off x="7219950" y="3095625"/>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4</xdr:col>
      <xdr:colOff>828675</xdr:colOff>
      <xdr:row>3</xdr:row>
      <xdr:rowOff>85725</xdr:rowOff>
    </xdr:from>
    <xdr:to>
      <xdr:col>4</xdr:col>
      <xdr:colOff>914400</xdr:colOff>
      <xdr:row>5</xdr:row>
      <xdr:rowOff>342900</xdr:rowOff>
    </xdr:to>
    <xdr:sp macro="" textlink="">
      <xdr:nvSpPr>
        <xdr:cNvPr id="10" name="Text Box 2"/>
        <xdr:cNvSpPr txBox="1">
          <a:spLocks noChangeArrowheads="1"/>
        </xdr:cNvSpPr>
      </xdr:nvSpPr>
      <xdr:spPr bwMode="auto">
        <a:xfrm>
          <a:off x="7781925" y="847725"/>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4</xdr:col>
      <xdr:colOff>647700</xdr:colOff>
      <xdr:row>3</xdr:row>
      <xdr:rowOff>161925</xdr:rowOff>
    </xdr:from>
    <xdr:ext cx="85725" cy="619125"/>
    <xdr:sp macro="" textlink="">
      <xdr:nvSpPr>
        <xdr:cNvPr id="11" name="Text Box 2"/>
        <xdr:cNvSpPr txBox="1">
          <a:spLocks noChangeArrowheads="1"/>
        </xdr:cNvSpPr>
      </xdr:nvSpPr>
      <xdr:spPr bwMode="auto">
        <a:xfrm>
          <a:off x="7305675" y="923925"/>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4</xdr:col>
      <xdr:colOff>1152525</xdr:colOff>
      <xdr:row>24</xdr:row>
      <xdr:rowOff>66675</xdr:rowOff>
    </xdr:from>
    <xdr:to>
      <xdr:col>5</xdr:col>
      <xdr:colOff>28575</xdr:colOff>
      <xdr:row>28</xdr:row>
      <xdr:rowOff>57150</xdr:rowOff>
    </xdr:to>
    <xdr:sp macro="" textlink="">
      <xdr:nvSpPr>
        <xdr:cNvPr id="12" name="Text Box 2"/>
        <xdr:cNvSpPr txBox="1">
          <a:spLocks noChangeArrowheads="1"/>
        </xdr:cNvSpPr>
      </xdr:nvSpPr>
      <xdr:spPr bwMode="auto">
        <a:xfrm>
          <a:off x="8105775" y="5791200"/>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5</xdr:col>
      <xdr:colOff>857250</xdr:colOff>
      <xdr:row>24</xdr:row>
      <xdr:rowOff>0</xdr:rowOff>
    </xdr:from>
    <xdr:ext cx="85725" cy="619125"/>
    <xdr:sp macro="" textlink="">
      <xdr:nvSpPr>
        <xdr:cNvPr id="13" name="Text Box 2"/>
        <xdr:cNvSpPr txBox="1">
          <a:spLocks noChangeArrowheads="1"/>
        </xdr:cNvSpPr>
      </xdr:nvSpPr>
      <xdr:spPr bwMode="auto">
        <a:xfrm>
          <a:off x="8724900" y="5810250"/>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857250</xdr:colOff>
      <xdr:row>21</xdr:row>
      <xdr:rowOff>180975</xdr:rowOff>
    </xdr:from>
    <xdr:ext cx="85725" cy="619125"/>
    <xdr:sp macro="" textlink="">
      <xdr:nvSpPr>
        <xdr:cNvPr id="14" name="Text Box 2"/>
        <xdr:cNvSpPr txBox="1">
          <a:spLocks noChangeArrowheads="1"/>
        </xdr:cNvSpPr>
      </xdr:nvSpPr>
      <xdr:spPr bwMode="auto">
        <a:xfrm>
          <a:off x="7886700" y="5857875"/>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857250</xdr:colOff>
      <xdr:row>21</xdr:row>
      <xdr:rowOff>180975</xdr:rowOff>
    </xdr:from>
    <xdr:ext cx="85725" cy="619125"/>
    <xdr:sp macro="" textlink="">
      <xdr:nvSpPr>
        <xdr:cNvPr id="15" name="Text Box 2"/>
        <xdr:cNvSpPr txBox="1">
          <a:spLocks noChangeArrowheads="1"/>
        </xdr:cNvSpPr>
      </xdr:nvSpPr>
      <xdr:spPr bwMode="auto">
        <a:xfrm>
          <a:off x="7886700" y="5857875"/>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0</xdr:col>
      <xdr:colOff>0</xdr:colOff>
      <xdr:row>28</xdr:row>
      <xdr:rowOff>0</xdr:rowOff>
    </xdr:from>
    <xdr:to>
      <xdr:col>0</xdr:col>
      <xdr:colOff>85725</xdr:colOff>
      <xdr:row>30</xdr:row>
      <xdr:rowOff>76200</xdr:rowOff>
    </xdr:to>
    <xdr:sp macro="" textlink="">
      <xdr:nvSpPr>
        <xdr:cNvPr id="16" name="Text Box 3"/>
        <xdr:cNvSpPr txBox="1">
          <a:spLocks noChangeArrowheads="1"/>
        </xdr:cNvSpPr>
      </xdr:nvSpPr>
      <xdr:spPr bwMode="auto">
        <a:xfrm>
          <a:off x="0" y="6877050"/>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28</xdr:row>
      <xdr:rowOff>0</xdr:rowOff>
    </xdr:from>
    <xdr:to>
      <xdr:col>0</xdr:col>
      <xdr:colOff>85725</xdr:colOff>
      <xdr:row>30</xdr:row>
      <xdr:rowOff>76200</xdr:rowOff>
    </xdr:to>
    <xdr:sp macro="" textlink="">
      <xdr:nvSpPr>
        <xdr:cNvPr id="17" name="Text Box 4"/>
        <xdr:cNvSpPr txBox="1">
          <a:spLocks noChangeArrowheads="1"/>
        </xdr:cNvSpPr>
      </xdr:nvSpPr>
      <xdr:spPr bwMode="auto">
        <a:xfrm>
          <a:off x="0" y="6877050"/>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28</xdr:row>
      <xdr:rowOff>0</xdr:rowOff>
    </xdr:from>
    <xdr:to>
      <xdr:col>0</xdr:col>
      <xdr:colOff>95250</xdr:colOff>
      <xdr:row>30</xdr:row>
      <xdr:rowOff>104775</xdr:rowOff>
    </xdr:to>
    <xdr:sp macro="" textlink="">
      <xdr:nvSpPr>
        <xdr:cNvPr id="18" name="Text Box 6"/>
        <xdr:cNvSpPr txBox="1">
          <a:spLocks noChangeArrowheads="1"/>
        </xdr:cNvSpPr>
      </xdr:nvSpPr>
      <xdr:spPr bwMode="auto">
        <a:xfrm>
          <a:off x="0" y="6877050"/>
          <a:ext cx="9525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28</xdr:row>
      <xdr:rowOff>0</xdr:rowOff>
    </xdr:from>
    <xdr:to>
      <xdr:col>0</xdr:col>
      <xdr:colOff>85725</xdr:colOff>
      <xdr:row>30</xdr:row>
      <xdr:rowOff>76200</xdr:rowOff>
    </xdr:to>
    <xdr:sp macro="" textlink="">
      <xdr:nvSpPr>
        <xdr:cNvPr id="19" name="Text Box 3"/>
        <xdr:cNvSpPr txBox="1">
          <a:spLocks noChangeArrowheads="1"/>
        </xdr:cNvSpPr>
      </xdr:nvSpPr>
      <xdr:spPr bwMode="auto">
        <a:xfrm>
          <a:off x="0" y="6877050"/>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28</xdr:row>
      <xdr:rowOff>0</xdr:rowOff>
    </xdr:from>
    <xdr:to>
      <xdr:col>0</xdr:col>
      <xdr:colOff>85725</xdr:colOff>
      <xdr:row>30</xdr:row>
      <xdr:rowOff>76200</xdr:rowOff>
    </xdr:to>
    <xdr:sp macro="" textlink="">
      <xdr:nvSpPr>
        <xdr:cNvPr id="20" name="Text Box 4"/>
        <xdr:cNvSpPr txBox="1">
          <a:spLocks noChangeArrowheads="1"/>
        </xdr:cNvSpPr>
      </xdr:nvSpPr>
      <xdr:spPr bwMode="auto">
        <a:xfrm>
          <a:off x="0" y="6877050"/>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28</xdr:row>
      <xdr:rowOff>0</xdr:rowOff>
    </xdr:from>
    <xdr:to>
      <xdr:col>0</xdr:col>
      <xdr:colOff>95250</xdr:colOff>
      <xdr:row>30</xdr:row>
      <xdr:rowOff>104775</xdr:rowOff>
    </xdr:to>
    <xdr:sp macro="" textlink="">
      <xdr:nvSpPr>
        <xdr:cNvPr id="21" name="Text Box 6"/>
        <xdr:cNvSpPr txBox="1">
          <a:spLocks noChangeArrowheads="1"/>
        </xdr:cNvSpPr>
      </xdr:nvSpPr>
      <xdr:spPr bwMode="auto">
        <a:xfrm>
          <a:off x="0" y="6877050"/>
          <a:ext cx="9525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externalLinkPath" Target="file:///\\intern.varde.dk\dfs\Users\lani\AppData\Local\Temp\TRI55948\Sagsnr18-3976_Doknr57776-18_v1_Budgetopf&#248;lgning%2031.%20marts%202018.XLSX"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externalLinkPath" Target="file:///\\intern.varde.dk\dfs\Users\lani\AppData\Local\Temp\TRI55948\Sagsnr18-3976_Doknr57776-18_v1_Budgetopf&#248;lgning%2031.%20marts%202018.XLSX"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externalLinkPath" Target="file:///\\intern.varde.dk\dfs\Users\lani\AppData\Local\Temp\TRI12344\Sagsnr18-3976_Doknr57776-18_v1_Budgetopf&#248;lgning%2031.%20marts%202018(1).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J33"/>
  <sheetViews>
    <sheetView zoomScaleNormal="100" workbookViewId="0">
      <selection activeCell="A4" sqref="A4"/>
    </sheetView>
  </sheetViews>
  <sheetFormatPr defaultRowHeight="12.75" x14ac:dyDescent="0.2"/>
  <cols>
    <col min="1" max="1" width="36.7109375" style="1" customWidth="1"/>
    <col min="2" max="2" width="14.5703125" style="3" customWidth="1"/>
    <col min="3" max="4" width="12.42578125" customWidth="1"/>
    <col min="5" max="5" width="12.85546875" bestFit="1" customWidth="1"/>
    <col min="6" max="6" width="12.7109375" customWidth="1"/>
  </cols>
  <sheetData>
    <row r="1" spans="1:10" s="7" customFormat="1" ht="14.25" thickTop="1" thickBot="1" x14ac:dyDescent="0.25">
      <c r="A1" s="109" t="s">
        <v>15</v>
      </c>
      <c r="B1" s="110"/>
      <c r="C1" s="110"/>
      <c r="D1" s="110"/>
      <c r="E1" s="110"/>
      <c r="F1" s="111"/>
    </row>
    <row r="2" spans="1:10" s="7" customFormat="1" ht="27" customHeight="1" thickTop="1" thickBot="1" x14ac:dyDescent="0.25">
      <c r="A2" s="112" t="s">
        <v>51</v>
      </c>
      <c r="B2" s="114" t="s">
        <v>30</v>
      </c>
      <c r="C2" s="116" t="s">
        <v>31</v>
      </c>
      <c r="D2" s="118" t="s">
        <v>11</v>
      </c>
      <c r="E2" s="118" t="s">
        <v>36</v>
      </c>
      <c r="F2" s="120"/>
    </row>
    <row r="3" spans="1:10" s="7" customFormat="1" ht="27.75" customHeight="1" thickTop="1" x14ac:dyDescent="0.2">
      <c r="A3" s="113"/>
      <c r="B3" s="115"/>
      <c r="C3" s="117"/>
      <c r="D3" s="119"/>
      <c r="E3" s="68" t="s">
        <v>35</v>
      </c>
      <c r="F3" s="90" t="s">
        <v>33</v>
      </c>
    </row>
    <row r="4" spans="1:10" x14ac:dyDescent="0.2">
      <c r="A4" s="91" t="s">
        <v>47</v>
      </c>
      <c r="B4" s="78">
        <v>2123.0499</v>
      </c>
      <c r="C4" s="78" t="e">
        <f>#REF!</f>
        <v>#REF!</v>
      </c>
      <c r="D4" s="79" t="e">
        <f>B4+E4</f>
        <v>#REF!</v>
      </c>
      <c r="E4" s="80" t="e">
        <f>#REF!-SUM('Fordelt på udgifter - Tabel'!E5:E8)</f>
        <v>#REF!</v>
      </c>
      <c r="F4" s="80" t="e">
        <f>D4-(B4+C4)</f>
        <v>#REF!</v>
      </c>
    </row>
    <row r="5" spans="1:10" ht="16.5" customHeight="1" x14ac:dyDescent="0.2">
      <c r="A5" s="91" t="s">
        <v>48</v>
      </c>
      <c r="B5" s="78">
        <f>589.2+65.3</f>
        <v>654.5</v>
      </c>
      <c r="C5" s="78"/>
      <c r="D5" s="79" t="e">
        <f>B5+E5</f>
        <v>#REF!</v>
      </c>
      <c r="E5" s="80" t="e">
        <f>#REF!</f>
        <v>#REF!</v>
      </c>
      <c r="F5" s="80" t="e">
        <f>D5-(B5+C5)</f>
        <v>#REF!</v>
      </c>
    </row>
    <row r="6" spans="1:10" s="4" customFormat="1" x14ac:dyDescent="0.2">
      <c r="A6" s="91" t="s">
        <v>49</v>
      </c>
      <c r="B6" s="78" t="e">
        <f>#REF!</f>
        <v>#REF!</v>
      </c>
      <c r="C6" s="78"/>
      <c r="D6" s="79" t="e">
        <f>B6+E6</f>
        <v>#REF!</v>
      </c>
      <c r="E6" s="80" t="e">
        <f>#REF!</f>
        <v>#REF!</v>
      </c>
      <c r="F6" s="80" t="e">
        <f t="shared" ref="F6:F8" si="0">D6-(B6+C6)</f>
        <v>#REF!</v>
      </c>
    </row>
    <row r="7" spans="1:10" s="4" customFormat="1" x14ac:dyDescent="0.2">
      <c r="A7" s="91" t="s">
        <v>50</v>
      </c>
      <c r="B7" s="78">
        <v>-7.9</v>
      </c>
      <c r="C7" s="78"/>
      <c r="D7" s="79" t="e">
        <f>B7+#REF!</f>
        <v>#REF!</v>
      </c>
      <c r="E7" s="80" t="e">
        <f>D7-B7</f>
        <v>#REF!</v>
      </c>
      <c r="F7" s="80" t="e">
        <f t="shared" si="0"/>
        <v>#REF!</v>
      </c>
    </row>
    <row r="8" spans="1:10" s="4" customFormat="1" ht="13.5" thickBot="1" x14ac:dyDescent="0.25">
      <c r="A8" s="99" t="s">
        <v>29</v>
      </c>
      <c r="B8" s="69" t="e">
        <f>#REF!</f>
        <v>#REF!</v>
      </c>
      <c r="C8" s="69"/>
      <c r="D8" s="70" t="e">
        <f>B8+E8</f>
        <v>#REF!</v>
      </c>
      <c r="E8" s="71" t="e">
        <f>#REF!</f>
        <v>#REF!</v>
      </c>
      <c r="F8" s="71" t="e">
        <f t="shared" si="0"/>
        <v>#REF!</v>
      </c>
    </row>
    <row r="9" spans="1:10" s="4" customFormat="1" ht="14.25" thickTop="1" thickBot="1" x14ac:dyDescent="0.25">
      <c r="A9" s="93" t="s">
        <v>14</v>
      </c>
      <c r="B9" s="81" t="e">
        <f>SUM(B4:B8)</f>
        <v>#REF!</v>
      </c>
      <c r="C9" s="81" t="e">
        <f>SUM(C4:C8)</f>
        <v>#REF!</v>
      </c>
      <c r="D9" s="82" t="e">
        <f>SUM(D4:D8)</f>
        <v>#REF!</v>
      </c>
      <c r="E9" s="83" t="e">
        <f>SUM(E4:E8)</f>
        <v>#REF!</v>
      </c>
      <c r="F9" s="83" t="e">
        <f>SUM(F4:F8)+0.05</f>
        <v>#REF!</v>
      </c>
      <c r="I9" s="66"/>
      <c r="J9" s="66"/>
    </row>
    <row r="10" spans="1:10" s="4" customFormat="1" ht="14.25" customHeight="1" thickTop="1" x14ac:dyDescent="0.2">
      <c r="A10" s="94"/>
      <c r="B10" s="72"/>
      <c r="C10" s="72"/>
      <c r="D10" s="73"/>
      <c r="E10" s="74"/>
      <c r="F10" s="95"/>
    </row>
    <row r="11" spans="1:10" s="4" customFormat="1" ht="14.25" hidden="1" customHeight="1" x14ac:dyDescent="0.2">
      <c r="A11" s="96" t="s">
        <v>6</v>
      </c>
      <c r="B11" s="76"/>
      <c r="C11" s="75"/>
      <c r="D11" s="76"/>
      <c r="E11" s="77"/>
      <c r="F11" s="97"/>
    </row>
    <row r="12" spans="1:10" ht="48" customHeight="1" x14ac:dyDescent="0.2">
      <c r="A12" s="91" t="s">
        <v>37</v>
      </c>
      <c r="B12" s="79"/>
      <c r="C12" s="78"/>
      <c r="D12" s="79"/>
      <c r="E12" s="80">
        <f>82*0.0088</f>
        <v>0.72160000000000002</v>
      </c>
      <c r="F12" s="98">
        <f>E12</f>
        <v>0.72160000000000002</v>
      </c>
    </row>
    <row r="13" spans="1:10" ht="36" customHeight="1" thickBot="1" x14ac:dyDescent="0.25">
      <c r="A13" s="91" t="s">
        <v>38</v>
      </c>
      <c r="B13" s="79"/>
      <c r="C13" s="78"/>
      <c r="D13" s="79"/>
      <c r="E13" s="80">
        <f>3.4+1</f>
        <v>4.4000000000000004</v>
      </c>
      <c r="F13" s="98">
        <f>E13</f>
        <v>4.4000000000000004</v>
      </c>
    </row>
    <row r="14" spans="1:10" ht="14.25" hidden="1" customHeight="1" x14ac:dyDescent="0.2">
      <c r="A14" s="91" t="s">
        <v>7</v>
      </c>
      <c r="B14" s="79"/>
      <c r="C14" s="78"/>
      <c r="D14" s="79"/>
      <c r="E14" s="80"/>
      <c r="F14" s="98"/>
    </row>
    <row r="15" spans="1:10" ht="14.25" hidden="1" customHeight="1" x14ac:dyDescent="0.2">
      <c r="A15" s="91" t="s">
        <v>8</v>
      </c>
      <c r="B15" s="79"/>
      <c r="C15" s="78"/>
      <c r="D15" s="79"/>
      <c r="E15" s="80"/>
      <c r="F15" s="98"/>
    </row>
    <row r="16" spans="1:10" ht="14.25" hidden="1" customHeight="1" x14ac:dyDescent="0.2">
      <c r="A16" s="91" t="s">
        <v>9</v>
      </c>
      <c r="B16" s="79"/>
      <c r="C16" s="78"/>
      <c r="D16" s="79"/>
      <c r="E16" s="80"/>
      <c r="F16" s="98"/>
    </row>
    <row r="17" spans="1:6" ht="14.25" hidden="1" customHeight="1" x14ac:dyDescent="0.2">
      <c r="A17" s="99" t="s">
        <v>10</v>
      </c>
      <c r="B17" s="70"/>
      <c r="C17" s="69"/>
      <c r="D17" s="70"/>
      <c r="E17" s="71"/>
      <c r="F17" s="100"/>
    </row>
    <row r="18" spans="1:6" s="5" customFormat="1" ht="14.25" hidden="1" customHeight="1" thickBot="1" x14ac:dyDescent="0.25">
      <c r="A18" s="94"/>
      <c r="B18" s="72"/>
      <c r="C18" s="72"/>
      <c r="D18" s="73"/>
      <c r="E18" s="74"/>
      <c r="F18" s="95"/>
    </row>
    <row r="19" spans="1:6" s="5" customFormat="1" ht="14.25" customHeight="1" thickTop="1" thickBot="1" x14ac:dyDescent="0.25">
      <c r="A19" s="101" t="s">
        <v>0</v>
      </c>
      <c r="B19" s="84"/>
      <c r="C19" s="84"/>
      <c r="D19" s="85"/>
      <c r="E19" s="86" t="e">
        <f>SUM(E9:E18)</f>
        <v>#REF!</v>
      </c>
      <c r="F19" s="86" t="e">
        <f>SUM(F9:F18)</f>
        <v>#REF!</v>
      </c>
    </row>
    <row r="20" spans="1:6" ht="13.5" thickTop="1" x14ac:dyDescent="0.2">
      <c r="A20" s="106" t="s">
        <v>53</v>
      </c>
      <c r="B20" s="107"/>
      <c r="C20" s="108"/>
      <c r="D20" s="108"/>
      <c r="E20" s="108"/>
      <c r="F20" s="108"/>
    </row>
    <row r="33" spans="1:6" s="2" customFormat="1" x14ac:dyDescent="0.2">
      <c r="A33" s="1"/>
      <c r="B33" s="3"/>
      <c r="C33"/>
      <c r="D33"/>
      <c r="E33" s="6"/>
      <c r="F33" s="6"/>
    </row>
  </sheetData>
  <dataConsolidate>
    <dataRefs count="1">
      <dataRef ref="H5:H6" sheet="S &amp; S (3)" r:id="rId1"/>
    </dataRefs>
  </dataConsolidate>
  <mergeCells count="6">
    <mergeCell ref="A1:F1"/>
    <mergeCell ref="A2:A3"/>
    <mergeCell ref="B2:B3"/>
    <mergeCell ref="C2:C3"/>
    <mergeCell ref="D2:D3"/>
    <mergeCell ref="E2:F2"/>
  </mergeCells>
  <pageMargins left="0.7" right="0.7" top="0.75" bottom="0.75" header="0.3" footer="0.3"/>
  <pageSetup paperSize="9" orientation="landscape" horizontalDpi="300" verticalDpi="300" r:id="rId2"/>
  <drawing r:id="rId3"/>
  <extLst>
    <ext xmlns:x14="http://schemas.microsoft.com/office/spreadsheetml/2009/9/main" uri="{78C0D931-6437-407d-A8EE-F0AAD7539E65}">
      <x14:conditionalFormattings>
        <x14:conditionalFormatting xmlns:xm="http://schemas.microsoft.com/office/excel/2006/main">
          <x14:cfRule type="iconSet" priority="8" id="{47BF2CE8-31A7-41E1-999F-1E021E9823B5}">
            <x14:iconSet custom="1">
              <x14:cfvo type="percent">
                <xm:f>0</xm:f>
              </x14:cfvo>
              <x14:cfvo type="num">
                <xm:f>0</xm:f>
              </x14:cfvo>
              <x14:cfvo type="num" gte="0">
                <xm:f>0</xm:f>
              </x14:cfvo>
              <x14:cfIcon iconSet="3TrafficLights1" iconId="2"/>
              <x14:cfIcon iconSet="3TrafficLights1" iconId="2"/>
              <x14:cfIcon iconSet="3TrafficLights1" iconId="0"/>
            </x14:iconSet>
          </x14:cfRule>
          <xm:sqref>E4:F19</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F34"/>
  <sheetViews>
    <sheetView workbookViewId="0">
      <selection activeCell="A11" sqref="A11"/>
    </sheetView>
  </sheetViews>
  <sheetFormatPr defaultRowHeight="12.75" x14ac:dyDescent="0.2"/>
  <cols>
    <col min="1" max="1" width="41" style="1" customWidth="1"/>
    <col min="2" max="2" width="13.85546875" style="3" customWidth="1"/>
    <col min="3" max="3" width="12.5703125" customWidth="1"/>
    <col min="4" max="4" width="11.85546875" customWidth="1"/>
    <col min="5" max="5" width="13.85546875" customWidth="1"/>
    <col min="6" max="6" width="14.140625" customWidth="1"/>
  </cols>
  <sheetData>
    <row r="1" spans="1:6" s="7" customFormat="1" ht="14.25" thickTop="1" thickBot="1" x14ac:dyDescent="0.25">
      <c r="A1" s="109" t="s">
        <v>15</v>
      </c>
      <c r="B1" s="110"/>
      <c r="C1" s="110"/>
      <c r="D1" s="110"/>
      <c r="E1" s="110"/>
      <c r="F1" s="111"/>
    </row>
    <row r="2" spans="1:6" s="7" customFormat="1" ht="27" customHeight="1" thickTop="1" thickBot="1" x14ac:dyDescent="0.25">
      <c r="A2" s="112" t="s">
        <v>52</v>
      </c>
      <c r="B2" s="114" t="s">
        <v>30</v>
      </c>
      <c r="C2" s="116" t="s">
        <v>31</v>
      </c>
      <c r="D2" s="118" t="s">
        <v>11</v>
      </c>
      <c r="E2" s="118" t="s">
        <v>36</v>
      </c>
      <c r="F2" s="120"/>
    </row>
    <row r="3" spans="1:6" s="7" customFormat="1" ht="22.5" customHeight="1" thickTop="1" x14ac:dyDescent="0.2">
      <c r="A3" s="113"/>
      <c r="B3" s="115"/>
      <c r="C3" s="117"/>
      <c r="D3" s="119"/>
      <c r="E3" s="68" t="s">
        <v>35</v>
      </c>
      <c r="F3" s="90" t="s">
        <v>33</v>
      </c>
    </row>
    <row r="4" spans="1:6" x14ac:dyDescent="0.2">
      <c r="A4" s="91" t="s">
        <v>1</v>
      </c>
      <c r="B4" s="78" t="e">
        <f>#REF!</f>
        <v>#REF!</v>
      </c>
      <c r="C4" s="78" t="e">
        <f>#REF!</f>
        <v>#REF!</v>
      </c>
      <c r="D4" s="79" t="e">
        <f>#REF!</f>
        <v>#REF!</v>
      </c>
      <c r="E4" s="80" t="e">
        <f>#REF!</f>
        <v>#REF!</v>
      </c>
      <c r="F4" s="80" t="e">
        <f>#REF!</f>
        <v>#REF!</v>
      </c>
    </row>
    <row r="5" spans="1:6" x14ac:dyDescent="0.2">
      <c r="A5" s="91" t="s">
        <v>2</v>
      </c>
      <c r="B5" s="78" t="e">
        <f>#REF!</f>
        <v>#REF!</v>
      </c>
      <c r="C5" s="78" t="e">
        <f>#REF!</f>
        <v>#REF!</v>
      </c>
      <c r="D5" s="79" t="e">
        <f>#REF!</f>
        <v>#REF!</v>
      </c>
      <c r="E5" s="80" t="e">
        <f>#REF!</f>
        <v>#REF!</v>
      </c>
      <c r="F5" s="80" t="e">
        <f>#REF!</f>
        <v>#REF!</v>
      </c>
    </row>
    <row r="6" spans="1:6" s="4" customFormat="1" x14ac:dyDescent="0.2">
      <c r="A6" s="91" t="s">
        <v>13</v>
      </c>
      <c r="B6" s="78" t="e">
        <f>#REF!</f>
        <v>#REF!</v>
      </c>
      <c r="C6" s="78" t="e">
        <f>#REF!</f>
        <v>#REF!</v>
      </c>
      <c r="D6" s="79" t="e">
        <f>#REF!</f>
        <v>#REF!</v>
      </c>
      <c r="E6" s="80" t="e">
        <f>#REF!</f>
        <v>#REF!</v>
      </c>
      <c r="F6" s="80" t="e">
        <f>#REF!</f>
        <v>#REF!</v>
      </c>
    </row>
    <row r="7" spans="1:6" s="4" customFormat="1" x14ac:dyDescent="0.2">
      <c r="A7" s="91" t="s">
        <v>3</v>
      </c>
      <c r="B7" s="78" t="e">
        <f>#REF!</f>
        <v>#REF!</v>
      </c>
      <c r="C7" s="78" t="e">
        <f>#REF!</f>
        <v>#REF!</v>
      </c>
      <c r="D7" s="79" t="e">
        <f>#REF!</f>
        <v>#REF!</v>
      </c>
      <c r="E7" s="80" t="e">
        <f>#REF!</f>
        <v>#REF!</v>
      </c>
      <c r="F7" s="80" t="e">
        <f>#REF!</f>
        <v>#REF!</v>
      </c>
    </row>
    <row r="8" spans="1:6" s="4" customFormat="1" x14ac:dyDescent="0.2">
      <c r="A8" s="91" t="s">
        <v>4</v>
      </c>
      <c r="B8" s="78" t="e">
        <f>#REF!</f>
        <v>#REF!</v>
      </c>
      <c r="C8" s="78" t="e">
        <f>#REF!</f>
        <v>#REF!</v>
      </c>
      <c r="D8" s="79" t="e">
        <f>#REF!</f>
        <v>#REF!</v>
      </c>
      <c r="E8" s="80" t="e">
        <f>#REF!</f>
        <v>#REF!</v>
      </c>
      <c r="F8" s="80" t="e">
        <f>#REF!</f>
        <v>#REF!</v>
      </c>
    </row>
    <row r="9" spans="1:6" s="4" customFormat="1" ht="13.5" thickBot="1" x14ac:dyDescent="0.25">
      <c r="A9" s="92" t="s">
        <v>5</v>
      </c>
      <c r="B9" s="87" t="e">
        <f>#REF!</f>
        <v>#REF!</v>
      </c>
      <c r="C9" s="87" t="e">
        <f>#REF!</f>
        <v>#REF!</v>
      </c>
      <c r="D9" s="88" t="e">
        <f>#REF!</f>
        <v>#REF!</v>
      </c>
      <c r="E9" s="89" t="e">
        <f>#REF!</f>
        <v>#REF!</v>
      </c>
      <c r="F9" s="89" t="e">
        <f>#REF!</f>
        <v>#REF!</v>
      </c>
    </row>
    <row r="10" spans="1:6" s="4" customFormat="1" ht="14.25" thickTop="1" thickBot="1" x14ac:dyDescent="0.25">
      <c r="A10" s="93" t="s">
        <v>14</v>
      </c>
      <c r="B10" s="81" t="e">
        <f>SUM(B4:B9)</f>
        <v>#REF!</v>
      </c>
      <c r="C10" s="81" t="e">
        <f>SUM(C4:C9)</f>
        <v>#REF!</v>
      </c>
      <c r="D10" s="82" t="e">
        <f>SUM(D4:D9)</f>
        <v>#REF!</v>
      </c>
      <c r="E10" s="83" t="e">
        <f>SUM(E4:E9)</f>
        <v>#REF!</v>
      </c>
      <c r="F10" s="83" t="e">
        <f>SUM(F4:F9)</f>
        <v>#REF!</v>
      </c>
    </row>
    <row r="11" spans="1:6" s="4" customFormat="1" ht="14.25" customHeight="1" thickTop="1" x14ac:dyDescent="0.2">
      <c r="A11" s="94"/>
      <c r="B11" s="72"/>
      <c r="C11" s="72"/>
      <c r="D11" s="73"/>
      <c r="E11" s="74"/>
      <c r="F11" s="95"/>
    </row>
    <row r="12" spans="1:6" s="4" customFormat="1" ht="14.25" customHeight="1" x14ac:dyDescent="0.2">
      <c r="A12" s="96" t="s">
        <v>6</v>
      </c>
      <c r="B12" s="76"/>
      <c r="C12" s="75"/>
      <c r="D12" s="76"/>
      <c r="E12" s="77"/>
      <c r="F12" s="97"/>
    </row>
    <row r="13" spans="1:6" ht="45" x14ac:dyDescent="0.2">
      <c r="A13" s="91" t="s">
        <v>37</v>
      </c>
      <c r="B13" s="79"/>
      <c r="C13" s="78"/>
      <c r="D13" s="79"/>
      <c r="E13" s="80" t="e">
        <f>#REF!</f>
        <v>#REF!</v>
      </c>
      <c r="F13" s="98" t="e">
        <f>#REF!</f>
        <v>#REF!</v>
      </c>
    </row>
    <row r="14" spans="1:6" ht="33.75" x14ac:dyDescent="0.2">
      <c r="A14" s="91" t="s">
        <v>38</v>
      </c>
      <c r="B14" s="79"/>
      <c r="C14" s="78"/>
      <c r="D14" s="79"/>
      <c r="E14" s="80" t="e">
        <f>#REF!</f>
        <v>#REF!</v>
      </c>
      <c r="F14" s="98" t="e">
        <f>#REF!</f>
        <v>#REF!</v>
      </c>
    </row>
    <row r="15" spans="1:6" ht="14.25" customHeight="1" x14ac:dyDescent="0.2">
      <c r="A15" s="91" t="s">
        <v>7</v>
      </c>
      <c r="B15" s="79"/>
      <c r="C15" s="78"/>
      <c r="D15" s="79"/>
      <c r="E15" s="80"/>
      <c r="F15" s="98"/>
    </row>
    <row r="16" spans="1:6" ht="14.25" customHeight="1" x14ac:dyDescent="0.2">
      <c r="A16" s="91" t="s">
        <v>8</v>
      </c>
      <c r="B16" s="79"/>
      <c r="C16" s="78"/>
      <c r="D16" s="79"/>
      <c r="E16" s="80"/>
      <c r="F16" s="98"/>
    </row>
    <row r="17" spans="1:6" ht="14.25" customHeight="1" x14ac:dyDescent="0.2">
      <c r="A17" s="91" t="s">
        <v>9</v>
      </c>
      <c r="B17" s="79"/>
      <c r="C17" s="78"/>
      <c r="D17" s="79"/>
      <c r="E17" s="80"/>
      <c r="F17" s="98"/>
    </row>
    <row r="18" spans="1:6" ht="14.25" customHeight="1" x14ac:dyDescent="0.2">
      <c r="A18" s="99" t="s">
        <v>10</v>
      </c>
      <c r="B18" s="70"/>
      <c r="C18" s="69"/>
      <c r="D18" s="70"/>
      <c r="E18" s="71"/>
      <c r="F18" s="100"/>
    </row>
    <row r="19" spans="1:6" s="5" customFormat="1" ht="14.25" customHeight="1" thickBot="1" x14ac:dyDescent="0.25">
      <c r="A19" s="94"/>
      <c r="B19" s="72"/>
      <c r="C19" s="72"/>
      <c r="D19" s="73"/>
      <c r="E19" s="74"/>
      <c r="F19" s="95"/>
    </row>
    <row r="20" spans="1:6" s="5" customFormat="1" ht="14.25" customHeight="1" thickTop="1" thickBot="1" x14ac:dyDescent="0.25">
      <c r="A20" s="101" t="s">
        <v>0</v>
      </c>
      <c r="B20" s="84"/>
      <c r="C20" s="84"/>
      <c r="D20" s="85"/>
      <c r="E20" s="86" t="e">
        <f>SUM(E10:E19)</f>
        <v>#REF!</v>
      </c>
      <c r="F20" s="86" t="e">
        <f>SUM(F10:F19)</f>
        <v>#REF!</v>
      </c>
    </row>
    <row r="21" spans="1:6" ht="13.5" thickTop="1" x14ac:dyDescent="0.2"/>
    <row r="34" spans="1:6" s="2" customFormat="1" x14ac:dyDescent="0.2">
      <c r="A34" s="1"/>
      <c r="B34" s="3"/>
      <c r="C34"/>
      <c r="D34"/>
      <c r="E34" s="6"/>
      <c r="F34" s="6"/>
    </row>
  </sheetData>
  <dataConsolidate>
    <dataRefs count="1">
      <dataRef ref="H5:H6" sheet="S &amp; S (3)" r:id="rId1"/>
    </dataRefs>
  </dataConsolidate>
  <mergeCells count="6">
    <mergeCell ref="A1:F1"/>
    <mergeCell ref="A2:A3"/>
    <mergeCell ref="B2:B3"/>
    <mergeCell ref="C2:C3"/>
    <mergeCell ref="D2:D3"/>
    <mergeCell ref="E2:F2"/>
  </mergeCells>
  <pageMargins left="0.7" right="0.7" top="0.75" bottom="0.75" header="0.3" footer="0.3"/>
  <pageSetup paperSize="9" orientation="landscape" horizontalDpi="300" verticalDpi="300" r:id="rId2"/>
  <drawing r:id="rId3"/>
  <extLst>
    <ext xmlns:x14="http://schemas.microsoft.com/office/spreadsheetml/2009/9/main" uri="{78C0D931-6437-407d-A8EE-F0AAD7539E65}">
      <x14:conditionalFormattings>
        <x14:conditionalFormatting xmlns:xm="http://schemas.microsoft.com/office/excel/2006/main">
          <x14:cfRule type="iconSet" priority="1" id="{6B100127-1F04-4F4B-9834-2A2D0ACA5DEB}">
            <x14:iconSet custom="1">
              <x14:cfvo type="percent">
                <xm:f>0</xm:f>
              </x14:cfvo>
              <x14:cfvo type="num">
                <xm:f>0</xm:f>
              </x14:cfvo>
              <x14:cfvo type="num" gte="0">
                <xm:f>0</xm:f>
              </x14:cfvo>
              <x14:cfIcon iconSet="3TrafficLights1" iconId="2"/>
              <x14:cfIcon iconSet="NoIcons" iconId="0"/>
              <x14:cfIcon iconSet="3TrafficLights1" iconId="0"/>
            </x14:iconSet>
          </x14:cfRule>
          <xm:sqref>E4:F20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H32"/>
  <sheetViews>
    <sheetView tabSelected="1" zoomScaleNormal="100" workbookViewId="0">
      <selection sqref="A1:F1"/>
    </sheetView>
  </sheetViews>
  <sheetFormatPr defaultRowHeight="12.75" x14ac:dyDescent="0.2"/>
  <cols>
    <col min="1" max="1" width="60.42578125" style="13" customWidth="1"/>
    <col min="2" max="2" width="17" style="14" customWidth="1"/>
    <col min="3" max="3" width="13.42578125" style="7" customWidth="1"/>
    <col min="4" max="4" width="12.7109375" style="7" customWidth="1"/>
    <col min="5" max="5" width="18.140625" style="7" bestFit="1" customWidth="1"/>
    <col min="6" max="6" width="16.42578125" style="15" bestFit="1" customWidth="1"/>
    <col min="7" max="16384" width="9.140625" style="7"/>
  </cols>
  <sheetData>
    <row r="1" spans="1:6" ht="18" x14ac:dyDescent="0.2">
      <c r="A1" s="121" t="s">
        <v>15</v>
      </c>
      <c r="B1" s="122"/>
      <c r="C1" s="122"/>
      <c r="D1" s="122"/>
      <c r="E1" s="122"/>
      <c r="F1" s="123"/>
    </row>
    <row r="2" spans="1:6" ht="27.75" customHeight="1" thickBot="1" x14ac:dyDescent="0.25">
      <c r="A2" s="124" t="s">
        <v>1</v>
      </c>
      <c r="B2" s="126" t="s">
        <v>30</v>
      </c>
      <c r="C2" s="128" t="s">
        <v>31</v>
      </c>
      <c r="D2" s="130" t="s">
        <v>11</v>
      </c>
      <c r="E2" s="130" t="s">
        <v>34</v>
      </c>
      <c r="F2" s="132"/>
    </row>
    <row r="3" spans="1:6" ht="14.25" customHeight="1" thickTop="1" x14ac:dyDescent="0.2">
      <c r="A3" s="125"/>
      <c r="B3" s="127"/>
      <c r="C3" s="129"/>
      <c r="D3" s="131"/>
      <c r="E3" s="103" t="s">
        <v>32</v>
      </c>
      <c r="F3" s="102" t="s">
        <v>33</v>
      </c>
    </row>
    <row r="4" spans="1:6" ht="14.25" customHeight="1" x14ac:dyDescent="0.25">
      <c r="A4" s="17" t="s">
        <v>17</v>
      </c>
      <c r="B4" s="46">
        <f>B7+B5</f>
        <v>14.9</v>
      </c>
      <c r="C4" s="18">
        <v>1</v>
      </c>
      <c r="D4" s="46">
        <f>D7+D5</f>
        <v>14.9</v>
      </c>
      <c r="E4" s="41">
        <f>D4-B4</f>
        <v>0</v>
      </c>
      <c r="F4" s="19">
        <f>D4-(B4+C4)</f>
        <v>-1</v>
      </c>
    </row>
    <row r="5" spans="1:6" ht="14.25" customHeight="1" x14ac:dyDescent="0.25">
      <c r="A5" s="24" t="s">
        <v>18</v>
      </c>
      <c r="B5" s="25">
        <v>13.4</v>
      </c>
      <c r="C5" s="26">
        <v>0</v>
      </c>
      <c r="D5" s="25">
        <v>13.4</v>
      </c>
      <c r="E5" s="40">
        <f>D5-B5</f>
        <v>0</v>
      </c>
      <c r="F5" s="47">
        <f>D5-(B5+C5)</f>
        <v>0</v>
      </c>
    </row>
    <row r="6" spans="1:6" s="9" customFormat="1" ht="28.5" x14ac:dyDescent="0.2">
      <c r="A6" s="34" t="s">
        <v>42</v>
      </c>
      <c r="B6" s="27"/>
      <c r="C6" s="28"/>
      <c r="D6" s="27"/>
      <c r="E6" s="42"/>
      <c r="F6" s="23"/>
    </row>
    <row r="7" spans="1:6" s="9" customFormat="1" ht="14.25" customHeight="1" x14ac:dyDescent="0.25">
      <c r="A7" s="24" t="s">
        <v>19</v>
      </c>
      <c r="B7" s="25">
        <v>1.5</v>
      </c>
      <c r="C7" s="26">
        <v>1</v>
      </c>
      <c r="D7" s="25">
        <v>1.5</v>
      </c>
      <c r="E7" s="40">
        <f>D7-B7</f>
        <v>0</v>
      </c>
      <c r="F7" s="47">
        <f>D7-(B7+C7)</f>
        <v>-1</v>
      </c>
    </row>
    <row r="8" spans="1:6" s="9" customFormat="1" ht="14.25" customHeight="1" x14ac:dyDescent="0.2">
      <c r="A8" s="29"/>
      <c r="B8" s="30"/>
      <c r="C8" s="31"/>
      <c r="D8" s="30"/>
      <c r="E8" s="43"/>
      <c r="F8" s="20"/>
    </row>
    <row r="9" spans="1:6" s="9" customFormat="1" ht="14.25" customHeight="1" x14ac:dyDescent="0.25">
      <c r="A9" s="21" t="s">
        <v>20</v>
      </c>
      <c r="B9" s="32">
        <v>1.7</v>
      </c>
      <c r="C9" s="33">
        <v>0.1</v>
      </c>
      <c r="D9" s="32">
        <v>1.9</v>
      </c>
      <c r="E9" s="41">
        <f>D9-B9</f>
        <v>0.19999999999999996</v>
      </c>
      <c r="F9" s="22">
        <f>D9-(B9+C9)</f>
        <v>9.9999999999999867E-2</v>
      </c>
    </row>
    <row r="10" spans="1:6" s="9" customFormat="1" ht="14.25" customHeight="1" x14ac:dyDescent="0.2">
      <c r="A10" s="29"/>
      <c r="B10" s="31"/>
      <c r="C10" s="31"/>
      <c r="D10" s="30"/>
      <c r="E10" s="43"/>
      <c r="F10" s="20"/>
    </row>
    <row r="11" spans="1:6" s="9" customFormat="1" ht="14.25" customHeight="1" x14ac:dyDescent="0.25">
      <c r="A11" s="21" t="s">
        <v>24</v>
      </c>
      <c r="B11" s="32">
        <f>B19+B17+B14+B12</f>
        <v>359.96199999999999</v>
      </c>
      <c r="C11" s="33">
        <v>16.899999999999999</v>
      </c>
      <c r="D11" s="32">
        <f>D12+D14+D17+D19</f>
        <v>359.26199999999994</v>
      </c>
      <c r="E11" s="41">
        <f>E19+E17+E14+E12</f>
        <v>-0.69999999999998508</v>
      </c>
      <c r="F11" s="22">
        <f>D11-(B11+C11)</f>
        <v>-17.600000000000023</v>
      </c>
    </row>
    <row r="12" spans="1:6" s="9" customFormat="1" ht="14.25" customHeight="1" x14ac:dyDescent="0.25">
      <c r="A12" s="24" t="s">
        <v>21</v>
      </c>
      <c r="B12" s="25">
        <v>11.1</v>
      </c>
      <c r="C12" s="26">
        <v>1.1000000000000001</v>
      </c>
      <c r="D12" s="25">
        <v>12.2</v>
      </c>
      <c r="E12" s="40">
        <f>D12-B12</f>
        <v>1.0999999999999996</v>
      </c>
      <c r="F12" s="8">
        <f>D12-(B12+C12)</f>
        <v>0</v>
      </c>
    </row>
    <row r="13" spans="1:6" s="9" customFormat="1" ht="40.5" customHeight="1" x14ac:dyDescent="0.2">
      <c r="A13" s="34" t="s">
        <v>26</v>
      </c>
      <c r="B13" s="28"/>
      <c r="C13" s="28"/>
      <c r="D13" s="27"/>
      <c r="E13" s="42"/>
      <c r="F13" s="23"/>
    </row>
    <row r="14" spans="1:6" ht="14.25" customHeight="1" x14ac:dyDescent="0.25">
      <c r="A14" s="24" t="s">
        <v>22</v>
      </c>
      <c r="B14" s="25">
        <v>283.7</v>
      </c>
      <c r="C14" s="26">
        <v>11.8</v>
      </c>
      <c r="D14" s="25">
        <v>286.5</v>
      </c>
      <c r="E14" s="40">
        <f>D14-B14</f>
        <v>2.8000000000000114</v>
      </c>
      <c r="F14" s="8">
        <f>D14-(B14+C14)</f>
        <v>-9</v>
      </c>
    </row>
    <row r="15" spans="1:6" ht="57" x14ac:dyDescent="0.2">
      <c r="A15" s="34" t="s">
        <v>44</v>
      </c>
      <c r="B15" s="27"/>
      <c r="C15" s="28"/>
      <c r="D15" s="27"/>
      <c r="E15" s="42">
        <v>5.8</v>
      </c>
      <c r="F15" s="23"/>
    </row>
    <row r="16" spans="1:6" ht="59.25" customHeight="1" x14ac:dyDescent="0.2">
      <c r="A16" s="34" t="s">
        <v>43</v>
      </c>
      <c r="B16" s="27"/>
      <c r="C16" s="28"/>
      <c r="D16" s="27"/>
      <c r="E16" s="42">
        <v>-3</v>
      </c>
      <c r="F16" s="23"/>
    </row>
    <row r="17" spans="1:8" ht="14.25" customHeight="1" x14ac:dyDescent="0.25">
      <c r="A17" s="24" t="s">
        <v>23</v>
      </c>
      <c r="B17" s="25">
        <v>8.8000000000000007</v>
      </c>
      <c r="C17" s="26">
        <v>1.1000000000000001</v>
      </c>
      <c r="D17" s="25">
        <v>9.9</v>
      </c>
      <c r="E17" s="40">
        <f>D17-B17</f>
        <v>1.0999999999999996</v>
      </c>
      <c r="F17" s="8">
        <f>D17-(B17+C17)</f>
        <v>0</v>
      </c>
    </row>
    <row r="18" spans="1:8" ht="15" customHeight="1" x14ac:dyDescent="0.2">
      <c r="A18" s="34"/>
      <c r="B18" s="28"/>
      <c r="C18" s="28"/>
      <c r="D18" s="27"/>
      <c r="E18" s="42"/>
      <c r="F18" s="23"/>
    </row>
    <row r="19" spans="1:8" ht="14.25" customHeight="1" x14ac:dyDescent="0.25">
      <c r="A19" s="24" t="s">
        <v>25</v>
      </c>
      <c r="B19" s="25">
        <f>49.8+6.562</f>
        <v>56.361999999999995</v>
      </c>
      <c r="C19" s="26">
        <v>2.9</v>
      </c>
      <c r="D19" s="25">
        <f>44.1+6.562</f>
        <v>50.661999999999999</v>
      </c>
      <c r="E19" s="40">
        <f>D19-B19</f>
        <v>-5.6999999999999957</v>
      </c>
      <c r="F19" s="59">
        <f>D19-(B19+C19)</f>
        <v>-8.5999999999999943</v>
      </c>
    </row>
    <row r="20" spans="1:8" ht="29.25" customHeight="1" x14ac:dyDescent="0.2">
      <c r="A20" s="50" t="s">
        <v>40</v>
      </c>
      <c r="B20" s="51"/>
      <c r="C20" s="51">
        <v>-4.9000000000000004</v>
      </c>
      <c r="D20" s="52"/>
      <c r="E20" s="53"/>
      <c r="F20" s="49"/>
    </row>
    <row r="21" spans="1:8" ht="45.75" customHeight="1" x14ac:dyDescent="0.2">
      <c r="A21" s="54" t="s">
        <v>39</v>
      </c>
      <c r="B21" s="55"/>
      <c r="C21" s="55">
        <v>4.9000000000000004</v>
      </c>
      <c r="D21" s="56"/>
      <c r="E21" s="57"/>
      <c r="F21" s="48"/>
    </row>
    <row r="22" spans="1:8" ht="14.25" customHeight="1" x14ac:dyDescent="0.2">
      <c r="A22" s="54" t="s">
        <v>27</v>
      </c>
      <c r="B22" s="55"/>
      <c r="C22" s="55">
        <v>2.9</v>
      </c>
      <c r="D22" s="56"/>
      <c r="E22" s="42">
        <v>0</v>
      </c>
      <c r="F22" s="48"/>
    </row>
    <row r="23" spans="1:8" ht="32.25" customHeight="1" x14ac:dyDescent="0.2">
      <c r="A23" s="34" t="s">
        <v>28</v>
      </c>
      <c r="B23" s="28"/>
      <c r="C23" s="28">
        <v>0</v>
      </c>
      <c r="D23" s="27"/>
      <c r="E23" s="42">
        <v>-1.5</v>
      </c>
      <c r="F23" s="23"/>
    </row>
    <row r="24" spans="1:8" ht="44.25" customHeight="1" x14ac:dyDescent="0.2">
      <c r="A24" s="34" t="s">
        <v>54</v>
      </c>
      <c r="B24" s="28"/>
      <c r="C24" s="28">
        <v>0</v>
      </c>
      <c r="D24" s="27"/>
      <c r="E24" s="42">
        <v>-4.2</v>
      </c>
      <c r="F24" s="23"/>
    </row>
    <row r="25" spans="1:8" ht="6.75" customHeight="1" x14ac:dyDescent="0.2">
      <c r="A25" s="29"/>
      <c r="B25" s="31"/>
      <c r="C25" s="31"/>
      <c r="D25" s="30"/>
      <c r="E25" s="43"/>
      <c r="F25" s="20"/>
    </row>
    <row r="26" spans="1:8" ht="14.25" customHeight="1" x14ac:dyDescent="0.2">
      <c r="A26" s="104" t="s">
        <v>12</v>
      </c>
      <c r="B26" s="12"/>
      <c r="C26" s="35"/>
      <c r="D26" s="16"/>
      <c r="E26" s="44">
        <f>E19+E16</f>
        <v>-8.6999999999999957</v>
      </c>
      <c r="F26" s="36">
        <f>F19+F14+F4</f>
        <v>-18.599999999999994</v>
      </c>
      <c r="H26" s="67"/>
    </row>
    <row r="27" spans="1:8" s="10" customFormat="1" ht="14.25" customHeight="1" x14ac:dyDescent="0.2">
      <c r="A27" s="104" t="s">
        <v>16</v>
      </c>
      <c r="B27" s="11"/>
      <c r="C27" s="11"/>
      <c r="D27" s="12"/>
      <c r="E27" s="45">
        <f>E17+E15+E12+E9+E7+E5</f>
        <v>8.1999999999999993</v>
      </c>
      <c r="F27" s="37">
        <f>F17+F12+F9</f>
        <v>9.9999999999999867E-2</v>
      </c>
    </row>
    <row r="28" spans="1:8" s="10" customFormat="1" ht="14.25" customHeight="1" thickBot="1" x14ac:dyDescent="0.25">
      <c r="A28" s="105" t="s">
        <v>0</v>
      </c>
      <c r="B28" s="38">
        <f>B4+B9+B11</f>
        <v>376.56200000000001</v>
      </c>
      <c r="C28" s="38">
        <f>C4+C9+C11</f>
        <v>18</v>
      </c>
      <c r="D28" s="39">
        <f>D4+D9+D11</f>
        <v>376.06199999999995</v>
      </c>
      <c r="E28" s="65">
        <f>E4+E9+E11</f>
        <v>-0.49999999999998512</v>
      </c>
      <c r="F28" s="63">
        <f>F4+F9+F11</f>
        <v>-18.500000000000021</v>
      </c>
    </row>
    <row r="29" spans="1:8" ht="13.5" thickTop="1" x14ac:dyDescent="0.2">
      <c r="A29" s="60"/>
      <c r="B29" s="61"/>
      <c r="C29" s="61"/>
      <c r="D29" s="61"/>
      <c r="E29" s="64"/>
      <c r="F29" s="62"/>
    </row>
    <row r="30" spans="1:8" x14ac:dyDescent="0.2">
      <c r="A30" s="58" t="s">
        <v>41</v>
      </c>
    </row>
    <row r="31" spans="1:8" x14ac:dyDescent="0.2">
      <c r="A31" s="58" t="s">
        <v>45</v>
      </c>
      <c r="B31" s="14">
        <f>C28-(E15+E17+E9+E7+E12)</f>
        <v>9.8000000000000007</v>
      </c>
      <c r="C31" s="14"/>
    </row>
    <row r="32" spans="1:8" x14ac:dyDescent="0.2">
      <c r="A32" s="58" t="s">
        <v>46</v>
      </c>
      <c r="B32" s="14">
        <f>-(E24+E23+E16)</f>
        <v>8.6999999999999993</v>
      </c>
      <c r="C32" s="14"/>
    </row>
  </sheetData>
  <dataConsolidate>
    <dataRefs count="1">
      <dataRef ref="H5:H6" sheet="S &amp; S (3)" r:id="rId1"/>
    </dataRefs>
  </dataConsolidate>
  <mergeCells count="6">
    <mergeCell ref="A1:F1"/>
    <mergeCell ref="A2:A3"/>
    <mergeCell ref="B2:B3"/>
    <mergeCell ref="C2:C3"/>
    <mergeCell ref="D2:D3"/>
    <mergeCell ref="E2:F2"/>
  </mergeCells>
  <pageMargins left="0.51181102362204722" right="0.51181102362204722" top="0.55118110236220474" bottom="0.55118110236220474" header="0" footer="0"/>
  <pageSetup paperSize="9" fitToHeight="0" orientation="landscape" r:id="rId2"/>
  <drawing r:id="rId3"/>
  <extLst>
    <ext xmlns:x14="http://schemas.microsoft.com/office/spreadsheetml/2009/9/main" uri="{78C0D931-6437-407d-A8EE-F0AAD7539E65}">
      <x14:conditionalFormattings>
        <x14:conditionalFormatting xmlns:xm="http://schemas.microsoft.com/office/excel/2006/main">
          <x14:cfRule type="iconSet" priority="4" id="{3CD95604-FB30-48C5-8DED-923C86B5494F}">
            <x14:iconSet custom="1">
              <x14:cfvo type="percent">
                <xm:f>0</xm:f>
              </x14:cfvo>
              <x14:cfvo type="num">
                <xm:f>0</xm:f>
              </x14:cfvo>
              <x14:cfvo type="num" gte="0">
                <xm:f>0</xm:f>
              </x14:cfvo>
              <x14:cfIcon iconSet="3TrafficLights1" iconId="2"/>
              <x14:cfIcon iconSet="3TrafficLights1" iconId="2"/>
              <x14:cfIcon iconSet="3TrafficLights1" iconId="0"/>
            </x14:iconSet>
          </x14:cfRule>
          <xm:sqref>E17:F21 E4:F14 E24:F25 F22:F23</xm:sqref>
        </x14:conditionalFormatting>
        <x14:conditionalFormatting xmlns:xm="http://schemas.microsoft.com/office/excel/2006/main">
          <x14:cfRule type="iconSet" priority="3" id="{61DF4C40-F5E2-4349-829C-5D750C5EDD41}">
            <x14:iconSet custom="1">
              <x14:cfvo type="percent">
                <xm:f>0</xm:f>
              </x14:cfvo>
              <x14:cfvo type="num">
                <xm:f>0</xm:f>
              </x14:cfvo>
              <x14:cfvo type="num" gte="0">
                <xm:f>0</xm:f>
              </x14:cfvo>
              <x14:cfIcon iconSet="3TrafficLights1" iconId="2"/>
              <x14:cfIcon iconSet="NoIcons" iconId="0"/>
              <x14:cfIcon iconSet="3TrafficLights1" iconId="0"/>
            </x14:iconSet>
          </x14:cfRule>
          <xm:sqref>E28:F28</xm:sqref>
        </x14:conditionalFormatting>
        <x14:conditionalFormatting xmlns:xm="http://schemas.microsoft.com/office/excel/2006/main">
          <x14:cfRule type="iconSet" priority="2" id="{C2122F26-8E33-4965-B66D-C42A750A2010}">
            <x14:iconSet custom="1">
              <x14:cfvo type="percent">
                <xm:f>0</xm:f>
              </x14:cfvo>
              <x14:cfvo type="num">
                <xm:f>0</xm:f>
              </x14:cfvo>
              <x14:cfvo type="num" gte="0">
                <xm:f>0</xm:f>
              </x14:cfvo>
              <x14:cfIcon iconSet="3TrafficLights1" iconId="2"/>
              <x14:cfIcon iconSet="3TrafficLights1" iconId="2"/>
              <x14:cfIcon iconSet="3TrafficLights1" iconId="0"/>
            </x14:iconSet>
          </x14:cfRule>
          <xm:sqref>E15:F16</xm:sqref>
        </x14:conditionalFormatting>
        <x14:conditionalFormatting xmlns:xm="http://schemas.microsoft.com/office/excel/2006/main">
          <x14:cfRule type="iconSet" priority="1" id="{644E6D9C-A6BD-41EC-9115-495AE66396E7}">
            <x14:iconSet custom="1">
              <x14:cfvo type="percent">
                <xm:f>0</xm:f>
              </x14:cfvo>
              <x14:cfvo type="num">
                <xm:f>0</xm:f>
              </x14:cfvo>
              <x14:cfvo type="num" gte="0">
                <xm:f>0</xm:f>
              </x14:cfvo>
              <x14:cfIcon iconSet="3TrafficLights1" iconId="2"/>
              <x14:cfIcon iconSet="3TrafficLights1" iconId="2"/>
              <x14:cfIcon iconSet="3TrafficLights1" iconId="0"/>
            </x14:iconSet>
          </x14:cfRule>
          <xm:sqref>E22:E23</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Bilag" ma:contentTypeID="0x0101003D7BFBD5F481E14985D820F2A1C38BC800C867DCA9723D5D41B98144D00A8161C2" ma:contentTypeVersion="2" ma:contentTypeDescription="Dagsorden bilag" ma:contentTypeScope="" ma:versionID="dc4b2200aa01ff2cec3560a1e5cd1ce9">
  <xsd:schema xmlns:xsd="http://www.w3.org/2001/XMLSchema" xmlns:xs="http://www.w3.org/2001/XMLSchema" xmlns:p="http://schemas.microsoft.com/office/2006/metadata/properties" xmlns:ns2="d08b57ff-b9b7-4581-975d-98f87b579a51" targetNamespace="http://schemas.microsoft.com/office/2006/metadata/properties" ma:root="true" ma:fieldsID="6cca6190432251c5553adde0b5d4de3b" ns2:_="">
    <xsd:import namespace="d08b57ff-b9b7-4581-975d-98f87b579a51"/>
    <xsd:element name="properties">
      <xsd:complexType>
        <xsd:sequence>
          <xsd:element name="documentManagement">
            <xsd:complexType>
              <xsd:all>
                <xsd:element ref="ns2:CommitteeName"/>
                <xsd:element ref="ns2:MeetingTitle"/>
                <xsd:element ref="ns2:MeetingStartDate"/>
                <xsd:element ref="ns2:MeetingEndDate"/>
                <xsd:element ref="ns2:MeetingDateAndTime"/>
                <xsd:element ref="ns2:AgendaId"/>
                <xsd:element ref="ns2:AccessLevel"/>
                <xsd:element ref="ns2:AccessLevelName"/>
                <xsd:element ref="ns2:AgendaAccessLevelName"/>
                <xsd:element ref="ns2:UNC"/>
                <xsd:element ref="ns2:PWDescription"/>
                <xsd:element ref="ns2:FusionId"/>
                <xsd:element ref="ns2:PWFileType"/>
                <xsd:element ref="ns2:SortOrder"/>
                <xsd:element ref="ns2:EnclosureFileNumber"/>
                <xsd:element ref="ns2:EnclosureType"/>
                <xsd:element ref="ns2:DocumentTyp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8b57ff-b9b7-4581-975d-98f87b579a51" elementFormDefault="qualified">
    <xsd:import namespace="http://schemas.microsoft.com/office/2006/documentManagement/types"/>
    <xsd:import namespace="http://schemas.microsoft.com/office/infopath/2007/PartnerControls"/>
    <xsd:element name="CommitteeName" ma:index="8" ma:displayName="Udvalgsnavn" ma:description="Udvalgsnavn" ma:internalName="CommitteeName">
      <xsd:simpleType>
        <xsd:restriction base="dms:Text"/>
      </xsd:simpleType>
    </xsd:element>
    <xsd:element name="MeetingTitle" ma:index="9" ma:displayName="Mødetitel" ma:description="Fuld mødetitel inkl. mødetidspunkt" ma:hidden="true" ma:internalName="MeetingTitle">
      <xsd:simpleType>
        <xsd:restriction base="dms:Text"/>
      </xsd:simpleType>
    </xsd:element>
    <xsd:element name="MeetingStartDate" ma:index="10" ma:displayName="Mødestart" ma:description="Startdato og tidspunkt for møde" ma:format="DateTime" ma:indexed="true" ma:internalName="MeetingStartDate">
      <xsd:simpleType>
        <xsd:restriction base="dms:DateTime"/>
      </xsd:simpleType>
    </xsd:element>
    <xsd:element name="MeetingEndDate" ma:index="11" ma:displayName="Mødeslut" ma:description="Slutdato og tidspunkt for møde" ma:format="DateTime" ma:internalName="MeetingEndDate">
      <xsd:simpleType>
        <xsd:restriction base="dms:DateTime"/>
      </xsd:simpleType>
    </xsd:element>
    <xsd:element name="MeetingDateAndTime" ma:index="12" ma:displayName="Mødedato og tid" ma:description="Sammensat felt med mødedato samt start og slut tid" ma:internalName="MeetingDateAndTime">
      <xsd:simpleType>
        <xsd:restriction base="dms:Text"/>
      </xsd:simpleType>
    </xsd:element>
    <xsd:element name="AgendaId" ma:index="13" ma:displayName="Dagsorden id" ma:description="Dagsorden id fra Acadre MM" ma:internalName="AgendaId">
      <xsd:simpleType>
        <xsd:restriction base="dms:Unknown"/>
      </xsd:simpleType>
    </xsd:element>
    <xsd:element name="AccessLevel" ma:index="14" ma:displayName="Adgangsniveau" ma:description="Adgangsniveau for dagsorden, bilag eller sagsakt" ma:hidden="true" ma:internalName="AccessLevel">
      <xsd:simpleType>
        <xsd:restriction base="dms:Unknown"/>
      </xsd:simpleType>
    </xsd:element>
    <xsd:element name="AccessLevelName" ma:index="15" ma:displayName="Adgang" ma:description="Adgangsniveau for dagsorden, bilag eller sagsakt" ma:hidden="true" ma:internalName="AccessLevelName">
      <xsd:simpleType>
        <xsd:restriction base="dms:Text"/>
      </xsd:simpleType>
    </xsd:element>
    <xsd:element name="AgendaAccessLevelName" ma:index="16" ma:displayName="Dagsorden adgang" ma:description="Dagsordenmappe adgangsnavn" ma:internalName="AgendaAccessLevelName">
      <xsd:simpleType>
        <xsd:restriction base="dms:Text"/>
      </xsd:simpleType>
    </xsd:element>
    <xsd:element name="UNC" ma:index="17" ma:displayName="Bilagsid" ma:description="Bilagsid fra CM" ma:internalName="UNC">
      <xsd:simpleType>
        <xsd:restriction base="dms:Unknown"/>
      </xsd:simpleType>
    </xsd:element>
    <xsd:element name="PWDescription" ma:index="18" ma:displayName="Beskrivelse" ma:description="Generel beskrivelse" ma:internalName="PWDescription">
      <xsd:simpleType>
        <xsd:restriction base="dms:Note">
          <xsd:maxLength value="255"/>
        </xsd:restriction>
      </xsd:simpleType>
    </xsd:element>
    <xsd:element name="FusionId" ma:index="19" ma:displayName="Fusionid" ma:description="Fusionid for bilag og sagsindblik" ma:internalName="FusionId">
      <xsd:simpleType>
        <xsd:restriction base="dms:Unknown"/>
      </xsd:simpleType>
    </xsd:element>
    <xsd:element name="PWFileType" ma:index="20" ma:displayName="Filtype" ma:description="Filtype for dagsorden, bilag og sagsindblik" ma:internalName="PWFileType">
      <xsd:simpleType>
        <xsd:restriction base="dms:Text"/>
      </xsd:simpleType>
    </xsd:element>
    <xsd:element name="SortOrder" ma:index="21" ma:displayName="Sorteringsrækkefølge" ma:description="Sorteringsrækkefølge fra Acadre MM" ma:internalName="SortOrder">
      <xsd:simpleType>
        <xsd:restriction base="dms:Unknown"/>
      </xsd:simpleType>
    </xsd:element>
    <xsd:element name="EnclosureFileNumber" ma:index="22" ma:displayName="Bilagsnummer" ma:description="Fil-/journalnummer for bilag" ma:internalName="EnclosureFileNumber">
      <xsd:simpleType>
        <xsd:restriction base="dms:Text"/>
      </xsd:simpleType>
    </xsd:element>
    <xsd:element name="EnclosureType" ma:index="23" ma:displayName="Bilagstype" ma:description="Bilagstype" ma:internalName="EnclosureType">
      <xsd:simpleType>
        <xsd:restriction base="dms:Text"/>
      </xsd:simpleType>
    </xsd:element>
    <xsd:element name="DocumentType" ma:index="24" ma:displayName="Dokument Type" ma:description="Indeholder samme værdi som Content Type, med kan benyttes i diverse filtre" ma:hidden="true" ma:internalName="DocumentTyp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ortOrder xmlns="d08b57ff-b9b7-4581-975d-98f87b579a51">1</SortOrder>
    <AccessLevelName xmlns="d08b57ff-b9b7-4581-975d-98f87b579a51">Åben</AccessLevelName>
    <EnclosureFileNumber xmlns="d08b57ff-b9b7-4581-975d-98f87b579a51">74040/18</EnclosureFileNumber>
    <MeetingStartDate xmlns="d08b57ff-b9b7-4581-975d-98f87b579a51">2018-05-23T10:30:00+00:00</MeetingStartDate>
    <AgendaId xmlns="d08b57ff-b9b7-4581-975d-98f87b579a51">8381</AgendaId>
    <AccessLevel xmlns="d08b57ff-b9b7-4581-975d-98f87b579a51">1</AccessLevel>
    <EnclosureType xmlns="d08b57ff-b9b7-4581-975d-98f87b579a51">Enclosure</EnclosureType>
    <CommitteeName xmlns="d08b57ff-b9b7-4581-975d-98f87b579a51">Udvalget for Økonomi og Erhverv</CommitteeName>
    <FusionId xmlns="d08b57ff-b9b7-4581-975d-98f87b579a51">2895164</FusionId>
    <DocumentType xmlns="d08b57ff-b9b7-4581-975d-98f87b579a51"/>
    <AgendaAccessLevelName xmlns="d08b57ff-b9b7-4581-975d-98f87b579a51">Åben</AgendaAccessLevelName>
    <UNC xmlns="d08b57ff-b9b7-4581-975d-98f87b579a51">2634220</UNC>
    <MeetingDateAndTime xmlns="d08b57ff-b9b7-4581-975d-98f87b579a51">23-05-2018 fra 12:30 - 15:55</MeetingDateAndTime>
    <MeetingTitle xmlns="d08b57ff-b9b7-4581-975d-98f87b579a51">23-05-2018</MeetingTitle>
    <MeetingEndDate xmlns="d08b57ff-b9b7-4581-975d-98f87b579a51">2018-05-23T13:55:00+00:00</MeetingEndDate>
    <PWDescription xmlns="d08b57ff-b9b7-4581-975d-98f87b579a51"/>
    <PWFileType xmlns="d08b57ff-b9b7-4581-975d-98f87b579a51">.XLSX</PWFileType>
  </documentManagement>
</p:properties>
</file>

<file path=customXml/itemProps1.xml><?xml version="1.0" encoding="utf-8"?>
<ds:datastoreItem xmlns:ds="http://schemas.openxmlformats.org/officeDocument/2006/customXml" ds:itemID="{2668DD81-30E2-4788-A848-621BA220C31C}"/>
</file>

<file path=customXml/itemProps2.xml><?xml version="1.0" encoding="utf-8"?>
<ds:datastoreItem xmlns:ds="http://schemas.openxmlformats.org/officeDocument/2006/customXml" ds:itemID="{50B52F09-1D53-437A-9C67-F50817AE0414}"/>
</file>

<file path=customXml/itemProps3.xml><?xml version="1.0" encoding="utf-8"?>
<ds:datastoreItem xmlns:ds="http://schemas.openxmlformats.org/officeDocument/2006/customXml" ds:itemID="{9FF706B5-5254-43B8-B986-A4BF126935C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vt:i4>
      </vt:variant>
      <vt:variant>
        <vt:lpstr>Navngivne områder</vt:lpstr>
      </vt:variant>
      <vt:variant>
        <vt:i4>2</vt:i4>
      </vt:variant>
    </vt:vector>
  </HeadingPairs>
  <TitlesOfParts>
    <vt:vector size="5" baseType="lpstr">
      <vt:lpstr>Fordelt på udgifter - Tabel</vt:lpstr>
      <vt:lpstr>Samlet oversigt - Tabel</vt:lpstr>
      <vt:lpstr>Ø &amp; E</vt:lpstr>
      <vt:lpstr>'Ø &amp; E'!Udskriftsområde</vt:lpstr>
      <vt:lpstr>'Ø &amp; E'!Udskriftstitler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ØKE-23-05-2018 - Bilag 147.01 Udvalget for Økonomi og Erhverv_Budgetopfølgning 31 marts 2018XLSX</dc:title>
  <dc:subject>ØVRIGE</dc:subject>
  <dc:creator>JOPE</dc:creator>
  <dc:description>Budgetopfølgning pr. 30. september 2012</dc:description>
  <cp:lastModifiedBy>Lars Risbjerg Nielsen</cp:lastModifiedBy>
  <cp:lastPrinted>2018-05-03T09:18:23Z</cp:lastPrinted>
  <dcterms:created xsi:type="dcterms:W3CDTF">1996-11-12T13:28:11Z</dcterms:created>
  <dcterms:modified xsi:type="dcterms:W3CDTF">2018-09-26T08:18:21Z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0x0101003D7BFBD5F481E14985D820F2A1C38BC800C867DCA9723D5D41B98144D00A8161C2</vt:lpwstr>
  </property>
</Properties>
</file>